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Данные о координаторе" sheetId="1" r:id="rId1"/>
    <sheet name="2" sheetId="2" r:id="rId2"/>
    <sheet name="10" sheetId="3" r:id="rId3"/>
  </sheets>
  <definedNames/>
  <calcPr fullCalcOnLoad="1"/>
</workbook>
</file>

<file path=xl/sharedStrings.xml><?xml version="1.0" encoding="utf-8"?>
<sst xmlns="http://schemas.openxmlformats.org/spreadsheetml/2006/main" count="194" uniqueCount="184">
  <si>
    <t xml:space="preserve">                                                               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</si>
  <si>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 xml:space="preserve"> - число вечерних (сменных) общеобразовательных организаций (включая филиалы), здания которых требуют капитального ремонта;</t>
  </si>
  <si>
    <t>- водопровод - ;</t>
  </si>
  <si>
    <t>центральное отопление - ;</t>
  </si>
  <si>
    <t>- канализацию - ;</t>
  </si>
  <si>
    <t xml:space="preserve">- водопровод - </t>
  </si>
  <si>
    <t>- центральное отопление - ;</t>
  </si>
  <si>
    <t xml:space="preserve">- канализацию - </t>
  </si>
  <si>
    <r>
      <t>ЧС</t>
    </r>
    <r>
      <rPr>
        <b/>
        <vertAlign val="superscript"/>
        <sz val="10"/>
        <color indexed="8"/>
        <rFont val="Times New Roman"/>
        <family val="1"/>
      </rPr>
      <t>ВЕЧ-- число вечерних (сменных) общеобразовательных организаций (включая филиалы), имеющих скорость подключения к сети Интернет от 1 Мбит/с и выше</t>
    </r>
  </si>
  <si>
    <r>
      <t>Ч</t>
    </r>
    <r>
      <rPr>
        <b/>
        <vertAlign val="superscript"/>
        <sz val="10"/>
        <color indexed="8"/>
        <rFont val="Times New Roman"/>
        <family val="1"/>
      </rPr>
      <t>ДН -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  </r>
  </si>
  <si>
    <r>
      <t xml:space="preserve">                       - среднее значение тестовых баллов, полученных выпускниками, завершившими обучение по образовательным программам среднего общего образования, по результатам ЕГЭ по предмету i (база данных результатов ЕГЭ)                                        </t>
    </r>
    <r>
      <rPr>
        <b/>
        <sz val="10"/>
        <color indexed="8"/>
        <rFont val="Times New Roman"/>
        <family val="1"/>
      </rPr>
      <t xml:space="preserve">математика </t>
    </r>
  </si>
  <si>
    <r>
      <t xml:space="preserve">                                                                                                                                      - 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предмету i (база данных результатов ГИА) </t>
    </r>
    <r>
      <rPr>
        <b/>
        <sz val="10"/>
        <color indexed="8"/>
        <rFont val="Times New Roman"/>
        <family val="1"/>
      </rPr>
      <t xml:space="preserve">русский язык </t>
    </r>
  </si>
  <si>
    <r>
      <t xml:space="preserve">                                                                                  - 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предмету i (база данных результатов ГИА) </t>
    </r>
    <r>
      <rPr>
        <b/>
        <sz val="10"/>
        <color indexed="8"/>
        <rFont val="Times New Roman"/>
        <family val="1"/>
      </rPr>
      <t>математика</t>
    </r>
  </si>
  <si>
    <r>
      <t xml:space="preserve">                    - доля получивших ниже минимального количества баллов среди выпускников, завершивших обучение по программам среднего общего образования, по результатам ЕГЭ по предмету i (база данных результатов ЕГЭ)</t>
    </r>
    <r>
      <rPr>
        <b/>
        <sz val="10"/>
        <color indexed="8"/>
        <rFont val="Times New Roman"/>
        <family val="1"/>
      </rPr>
      <t xml:space="preserve"> математика </t>
    </r>
  </si>
  <si>
    <r>
      <t xml:space="preserve">                                        - доля получивших ниже минимального количества баллов среди выпускников, завершивших обучение по программам среднего общего образования, по результатам ЕГЭ по предмету i (база данных результатов ЕГЭ) </t>
    </r>
    <r>
      <rPr>
        <b/>
        <sz val="10"/>
        <color indexed="8"/>
        <rFont val="Times New Roman"/>
        <family val="1"/>
      </rPr>
      <t xml:space="preserve">русский язык </t>
    </r>
  </si>
  <si>
    <r>
      <t xml:space="preserve">                           - 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предмету i (база данных результатов ГИА) </t>
    </r>
    <r>
      <rPr>
        <b/>
        <sz val="10"/>
        <color indexed="8"/>
        <rFont val="Times New Roman"/>
        <family val="1"/>
      </rPr>
      <t xml:space="preserve"> математика </t>
    </r>
  </si>
  <si>
    <r>
      <t xml:space="preserve">                           - 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предмету i (база данных результатов ГИА) </t>
    </r>
    <r>
      <rPr>
        <b/>
        <sz val="10"/>
        <color indexed="8"/>
        <rFont val="Times New Roman"/>
        <family val="1"/>
      </rPr>
      <t xml:space="preserve">русский язык </t>
    </r>
  </si>
  <si>
    <t xml:space="preserve">2. Начальноео общее образование, основное общее образование и среднее общее образование </t>
  </si>
  <si>
    <t>Ч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</si>
  <si>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 xml:space="preserve">                                         ЧР                                                        - численность респондентов (родителей учащихся общеобразовательных организаций), отвечавших на вопрос анкеты "Рассматривали ли Вы при поступлении в данную школу наряду с ней другие возможные варианты или нет? (отметьте, пожалуйста, один ответ)" (Социологический опрос родителей учащихся общеобразовательных организаций)</t>
  </si>
  <si>
    <t xml:space="preserve">                                                                                        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</si>
  <si>
    <t xml:space="preserve">       - общая площадь помещений вечерних (сменных) общеобразовательных организаций (включая филиалы);</t>
  </si>
  <si>
    <t xml:space="preserve">      -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</t>
  </si>
  <si>
    <t>ПР                                                                                     - 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организаций).</t>
  </si>
  <si>
    <t xml:space="preserve"> -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</t>
  </si>
  <si>
    <t>У - 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</si>
  <si>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 xml:space="preserve">Педагогических работников - всего </t>
  </si>
  <si>
    <t>из них учителей</t>
  </si>
  <si>
    <t xml:space="preserve">                                                                             - фонд начисленной заработной платы учителей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всего;</t>
  </si>
  <si>
    <t xml:space="preserve">                                                  - 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</si>
  <si>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 xml:space="preserve">                                                                                                        - средняя численность учителей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</si>
  <si>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 xml:space="preserve"> - среднемесячная номинальная начисленная заработная плата в субъекте Российской Федерации</t>
  </si>
  <si>
    <t xml:space="preserve">                                                                                                               - 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</si>
  <si>
    <t xml:space="preserve"> -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во вторую смену</t>
  </si>
  <si>
    <t xml:space="preserve"> - численность учащихся вечерних (сменных) общеобразовательных организаций (включая филиалы), обучающихся по очной форме обучения</t>
  </si>
  <si>
    <t xml:space="preserve">                                                                                - численность учащихся вечерних (сменных) общеобразовательных организаций (включая филиалы), обучающихся по заочной форме обучения.</t>
  </si>
  <si>
    <t xml:space="preserve">водопровод </t>
  </si>
  <si>
    <t xml:space="preserve">центральное отопление </t>
  </si>
  <si>
    <t xml:space="preserve">канализация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</si>
  <si>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имеющих:</t>
  </si>
  <si>
    <t>число вечерних (сменных) общеобразовательных организаций (включая филиалы), имеющих</t>
  </si>
  <si>
    <t xml:space="preserve">                        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</si>
  <si>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 xml:space="preserve"> - число вечерних (сменных образовательных организаций (включая филиалы).</t>
  </si>
  <si>
    <t xml:space="preserve">Всего </t>
  </si>
  <si>
    <t xml:space="preserve">имеющих доступ к интернету </t>
  </si>
  <si>
    <t xml:space="preserve">                                                                                                    - 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организаций);</t>
  </si>
  <si>
    <t xml:space="preserve">                                                                                                           - 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организаций);</t>
  </si>
  <si>
    <t xml:space="preserve">                                                                                       - число компьютеров, используемых в учебных целях, в вечерних (сменных) общеобразовательных организациях (включая филиалы</t>
  </si>
  <si>
    <t xml:space="preserve">                                                                               - число компьютеров, используемых в учебных целях, имеющих доступ к Интернету, в вечерних (сменных) общеобразовательных организациях (включая филиалы</t>
  </si>
  <si>
    <t>Отдел образования администрации  Грачевского муниципального района</t>
  </si>
  <si>
    <t>Филатова Галина Николаевна</t>
  </si>
  <si>
    <t>заместитель начальника</t>
  </si>
  <si>
    <t>356250 Ставропольский край Грачевский район, с.Грачевка, ул. Ставропльская, 42</t>
  </si>
  <si>
    <t>8(86540)41032</t>
  </si>
  <si>
    <t>8(86540)40171</t>
  </si>
  <si>
    <t>filatovarono@mail.ru</t>
  </si>
  <si>
    <t xml:space="preserve">                                                                                    -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организаций);</t>
  </si>
  <si>
    <t xml:space="preserve">                                                                                        -образовательных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выше;</t>
  </si>
  <si>
    <t xml:space="preserve">                                                            - число вечерних (сменных) общеобразовательных организаций (включая филиалы).</t>
  </si>
  <si>
    <t xml:space="preserve">                                                                - 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здоровья;</t>
  </si>
  <si>
    <t xml:space="preserve">                                                                                 -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</si>
  <si>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 xml:space="preserve">                                                                  - 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</t>
  </si>
  <si>
    <t xml:space="preserve">                                                                                                                                                                    - среднее значение количества баллов по ЕГЭ (в расчете на один предмет), полученных выпускниками, завершившими обучение по образовательным программам среднего общего образования, 10% образовательных организаций, реализующих образовательные программы среднего общего образования, с лучшими результатами ЕГЭ (база данных результатов ЕГЭ);</t>
  </si>
  <si>
    <t xml:space="preserve">                                                                                                                                                                                   - среднее значение количества баллов по ЕГЭ (в расчете на один предмет), полученных выпускниками, завершившими обучение по образовательным программам среднего общего образования, 10% образовательных организаций, реализующих образовательные программы среднего общего образования, с худшими результатами ЕГЭ (база данных результатов ЕГЭ).</t>
  </si>
  <si>
    <t xml:space="preserve"> - 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</si>
  <si>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 xml:space="preserve"> - численность обучающихся вечерних (сменных) общеобразовательных организаций (включая филиалы), пользующихся горячим питанием</t>
  </si>
  <si>
    <t xml:space="preserve"> - 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</t>
  </si>
  <si>
    <t xml:space="preserve"> - численность обучающихся вечерних (сменных) общеобразовательных организаций (включая филиалы)</t>
  </si>
  <si>
    <t xml:space="preserve"> - 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организаций);</t>
  </si>
  <si>
    <t>Ч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организаций).</t>
  </si>
  <si>
    <t xml:space="preserve">                                                 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залы;</t>
  </si>
  <si>
    <t xml:space="preserve"> - число вечерних (сменных) общеобразовательных организаций (включая филиалы), имеющих физкультурные залы</t>
  </si>
  <si>
    <t xml:space="preserve"> - число вечерних (сменных) общеобразовательных организаций (включая филиалы).</t>
  </si>
  <si>
    <t xml:space="preserve">                                         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бассейны;</t>
  </si>
  <si>
    <t xml:space="preserve"> - число вечерних (сменных) общеобразовательных организаций (включая филиалы), имеющих плавательные бассейны</t>
  </si>
  <si>
    <t xml:space="preserve"> - число вечерних (сменных) общеобразовательных организаций (включая филиалы) в отчетном году t;</t>
  </si>
  <si>
    <t xml:space="preserve"> - число вечерних (сменных) общеобразовательных организаций (включая филиалы) в году t-1, предшествовавшем отчетному году t.</t>
  </si>
  <si>
    <t xml:space="preserve"> - объем финансирования государственных и муниципальных общеобразовательных организаций (включая филиалы);</t>
  </si>
  <si>
    <t xml:space="preserve"> - объем финансирования частных общеобразовательных организаций (включая филиалы);</t>
  </si>
  <si>
    <t xml:space="preserve"> - среднегодовая численность учащихся государственных и муниципальных общеобразовательных организаций (включая филиалы);</t>
  </si>
  <si>
    <t xml:space="preserve"> - среднегодовая численность учащихся частных общеобразовательных организаций (включая филиалы).</t>
  </si>
  <si>
    <t xml:space="preserve">                       - 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филиалы);</t>
  </si>
  <si>
    <t xml:space="preserve"> - объем средств от приносящей доход деятельности (внебюджетных средств), поступивших в частные общеобразовательные организации (включая филиалы);</t>
  </si>
  <si>
    <t xml:space="preserve"> - общий объем финансирования государственных и муниципальных общеобразовательных организаций (включая филиалы);</t>
  </si>
  <si>
    <t xml:space="preserve"> - общий объем финансирования частных общеобразовательных организаций (включая филиалы).</t>
  </si>
  <si>
    <t xml:space="preserve">                             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рукава;</t>
  </si>
  <si>
    <t xml:space="preserve">         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году t-1, предшествовавшем отчетному году t;</t>
  </si>
  <si>
    <t xml:space="preserve">          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отчетном году t;</t>
  </si>
  <si>
    <t xml:space="preserve">                  - число вечерних (сменных) общеобразовательных организаций (включая филиалы).</t>
  </si>
  <si>
    <t xml:space="preserve">          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</si>
  <si>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 xml:space="preserve">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</t>
  </si>
  <si>
    <r>
      <t xml:space="preserve">                                                           - среднее значение тестовых баллов, полученных выпускниками, завершившими обучение по образовательным программам среднего общего образования, по результатам ЕГЭ по предмету i (база данных результатов ЕГЭ)  </t>
    </r>
    <r>
      <rPr>
        <b/>
        <sz val="10"/>
        <color indexed="8"/>
        <rFont val="Times New Roman"/>
        <family val="1"/>
      </rPr>
      <t xml:space="preserve">русский язык  </t>
    </r>
  </si>
  <si>
    <t xml:space="preserve">           -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 третью смену</t>
  </si>
  <si>
    <t xml:space="preserve">                          - численность учащихся вечерних (сменных) общеобразовательных организаций (включая филиалы)</t>
  </si>
  <si>
    <t xml:space="preserve">             - численность детей-инвалидов, обучающихся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здоровья;</t>
  </si>
  <si>
    <t xml:space="preserve">                     - число вечерних (сменных) общеобразовательных организаций (включая филиалы).</t>
  </si>
  <si>
    <t xml:space="preserve">                   - число вечерних (сменных) общеобразовательных организаций (включая филиалы), имеющих дымовые извещатели;</t>
  </si>
  <si>
    <t xml:space="preserve">       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</si>
  <si>
    <t>ИТОГО:</t>
  </si>
  <si>
    <t>города и поселки городского типа</t>
  </si>
  <si>
    <t>сельская местность</t>
  </si>
  <si>
    <t>Данные о координаторе</t>
  </si>
  <si>
    <t>Наименование муниципального образования или образовательной организации (полностью по уставу)</t>
  </si>
  <si>
    <t>Ф.И.О (полностью) ответственного за заполнение таблиц:</t>
  </si>
  <si>
    <t>Место работы:</t>
  </si>
  <si>
    <t>Должность:</t>
  </si>
  <si>
    <t>Почтовый адрес:</t>
  </si>
  <si>
    <t>Телефон:</t>
  </si>
  <si>
    <t>Факс</t>
  </si>
  <si>
    <t>Адрес электронной почты:</t>
  </si>
  <si>
    <t>10. Развитие системы оценки качества образования и информационной прозрачности системы образования</t>
  </si>
  <si>
    <t>10.3. Развитие механизмов государственно-частного управления в системе образования</t>
  </si>
  <si>
    <t>10.3.2. 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</si>
  <si>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</si>
  <si>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2.1. 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общее, основное общее и среднее общее образование</t>
  </si>
  <si>
    <t>2.2. 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</si>
  <si>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2.3. 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</si>
  <si>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2.4. 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</si>
  <si>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2.5. 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</si>
  <si>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2.6. 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</si>
  <si>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2.7. 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</si>
  <si>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2.8. 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</si>
  <si>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2.9. 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</si>
  <si>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2.10. Создание безопасных условий при организации образовательного процесса в общеобразовательных организациях</t>
  </si>
  <si>
    <t>2.1.1. 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лет).</t>
  </si>
  <si>
    <t>2.1.2. 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организаций.</t>
  </si>
  <si>
    <t>2.1.3. Оценка родителями учащихся общеобразовательных организаций возможности выбора общеобразовательной организации (оценка удельного веса численности родителей учащихся, отдавших своих детей в конкретную школу по причине отсутствия других вариантов для выбора, в общей численности родителей учащихся общеобразовательных организаций). &lt;*&gt;</t>
  </si>
  <si>
    <t xml:space="preserve">2.2.1. Удельный вес численности лиц, занимающихся во вторую и третью смены, в общей численности учащихся общеобразовательных организаций </t>
  </si>
  <si>
    <t>2.2.2. Удельный вес численности лиц, углубленно изучающих отдельные предметы, в общей численности учащихся общеобразовательных организаций &lt;*&gt;</t>
  </si>
  <si>
    <t>2.3.1. Численность учащихся в общеобразовательных организациях в расчете на 1 педагогического работника &lt;*&gt;</t>
  </si>
  <si>
    <t xml:space="preserve">2.3.2. Удельный вес численности учителей в возрасте до 35 лет в общей численности учителей общеобразовательных организаций </t>
  </si>
  <si>
    <t>2.3.3. 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Федерации: педагогических работников - всего; из них учителей</t>
  </si>
  <si>
    <t>2.4.1. Общая площадь всех помещений общеобразовательных организаций в расчете на одного учащегося &lt;*&gt;</t>
  </si>
  <si>
    <t xml:space="preserve">2.4.2. Удельный вес числа организаций, имеющих водопровод, центральное отопление, канализацию, в общем числе общеобразовательных организаций: водопровод; центральное отопление; канализацию               </t>
  </si>
  <si>
    <t xml:space="preserve">2.4.3. Число персональных компьютеров, используемых в учебных целях, в расчете на 100 учащихся общеобразовательных организаций: всего; имеющих доступ к Интернету </t>
  </si>
  <si>
    <t>2.4.4. 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 &lt;*&gt;</t>
  </si>
  <si>
    <t>2.5.1. 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 &lt;*&gt;</t>
  </si>
  <si>
    <t xml:space="preserve">2.5.2. 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 </t>
  </si>
  <si>
    <t xml:space="preserve">2.6.1. Отношение среднего балла единого государственного экзамена (далее - ЕГЭ) (в расчете на 1 предмет) в 10% общеобразовательных организаций с лучшими результатами ЕГЭ к среднему баллу ЕГЭ (в расчете на 1 предмет) в 10% общеобразовательных организаций с худшими результатами ЕГЭ </t>
  </si>
  <si>
    <t xml:space="preserve">2.6.2. Среднее значение количества баллов по ЕГЭ, полученных выпускниками, освоившими образовательные программы среднего общего образования: по математике; по русскому языку </t>
  </si>
  <si>
    <t xml:space="preserve">2.6.3. 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математике; по русскому языку </t>
  </si>
  <si>
    <t xml:space="preserve">2.6.4. Удельный вес численности выпускников, освоивших образовательные программы среднего общего образования, получивших количество баллов по ЕГЭ ниже минимального, в общей численности выпускников, освоивших образовательные программы среднего общего образования, сдававших ЕГЭ: по математике; по русскому языку </t>
  </si>
  <si>
    <t>2.6.5. 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по математике; по русскому языку</t>
  </si>
  <si>
    <t xml:space="preserve">2.7.1. Удельный вес лиц, обеспеченных горячим питанием, в общей численности обучающихся общеобразовательных организаций </t>
  </si>
  <si>
    <t xml:space="preserve">2.7.2. Удельный вес числа организаций, имеющих логопедический пункт или логопедический кабинет, в общем числе общеобразовательных организаций </t>
  </si>
  <si>
    <t xml:space="preserve">2.7.3. Удельный вес числа организаций, имеющих физкультурные залы, в общем числе общеобразовательных организаций </t>
  </si>
  <si>
    <t xml:space="preserve">2.7.4. Удельный вес числа организаций, имеющих плавательные бассейны, в общем числе общеобразовательных организаций </t>
  </si>
  <si>
    <t xml:space="preserve">2.8.1. Темп роста числа общеобразовательных организаций </t>
  </si>
  <si>
    <t xml:space="preserve">2.9.1. Общий объем финансовых средств, поступивших в общеобразовательные организации, в расчете на одного учащегося </t>
  </si>
  <si>
    <t xml:space="preserve">2.9.2. Удельный вес финансовых средств от приносящей доход деятельности в общем объеме финансовых средств общеобразовательных организаций </t>
  </si>
  <si>
    <t xml:space="preserve">2.10.1. Удельный вес числа организаций, имеющих пожарные краны и рукава, в общем числе общеобразовательных организаций </t>
  </si>
  <si>
    <t xml:space="preserve">2.10.2. Удельный вес числа организаций, имеющих дымовые извещатели, в общем числе общеобразовательных организаций </t>
  </si>
  <si>
    <t xml:space="preserve">2.10.3. Удельный вес числа организаций, имеющих "тревожную кнопку", в общем числе общеобразовательных организаций </t>
  </si>
  <si>
    <t xml:space="preserve">2.10.4. Удельный вес числа организаций, имеющих охрану, в общем числе общеобразовательных организаций </t>
  </si>
  <si>
    <t xml:space="preserve">2.10.5. Удельный вес числа организаций, имеющих систему видеонаблюдения, в общем числе общеобразовательных организаций </t>
  </si>
  <si>
    <t xml:space="preserve">2.10.6. Удельный вес числа организаций, здания которых находятся в аварийном состоянии, в общем числе общеобразовательных организаций </t>
  </si>
  <si>
    <t xml:space="preserve">2.10.7. Удельный вес числа организаций, здания которых требуют капитального ремонта, в общем числе общеобразовательных организаций </t>
  </si>
  <si>
    <t xml:space="preserve">                                                                                                                                                                                                                 - 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организаций);</t>
  </si>
  <si>
    <t xml:space="preserve">                                                                                                                                       - численность обучающихся вечерних (сменных) общеобразовательных организаций (включая филиалы);</t>
  </si>
  <si>
    <t xml:space="preserve">                                        - численность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образования;</t>
  </si>
  <si>
    <t xml:space="preserve">                                                                                                                                                                                                  - численность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образования;</t>
  </si>
  <si>
    <t xml:space="preserve">                                                                                                                               - численность постоянного населения в возрасте 7 - 17 лет (на 1 января следующего за отчетным года).</t>
  </si>
  <si>
    <t xml:space="preserve">                                                                         - 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</si>
  <si>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ЧУ - 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</si>
  <si>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 xml:space="preserve">                                                                                                                                                      - численность респондентов (родителей учащихся общеобразовательных организаций), выбравших при ответе на вопрос анкеты "Рассматривали ли Вы при поступлении в данную школу наряду с ней другие возможные варианты или нет? (отметьте, пожалуйста, один ответ)" вариант "Нет, т.к. она единственная в нашем населенном пункте" (Социологический опрос родителей учащихся общеобразовательных организаций);</t>
  </si>
  <si>
    <t xml:space="preserve">                                                                                              -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во вторую смену;</t>
  </si>
  <si>
    <t xml:space="preserve">                                                                                                                    -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 третью смену;</t>
  </si>
  <si>
    <t>ЧУ -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образования.</t>
  </si>
  <si>
    <t>ЧУ -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 с углубленным изучением отдельных предметов;</t>
  </si>
  <si>
    <t xml:space="preserve">                                     -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организаций).</t>
  </si>
  <si>
    <t>ЧУ - 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</t>
  </si>
  <si>
    <t xml:space="preserve"> - число вечерних (сменных) общеобразовательных организаций (включая филиалы), имеющих пожарные краны и рукава</t>
  </si>
  <si>
    <t xml:space="preserve">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организаций);</t>
  </si>
  <si>
    <t xml:space="preserve">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извещатели;</t>
  </si>
  <si>
    <t xml:space="preserve">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кнопку";</t>
  </si>
  <si>
    <t xml:space="preserve"> - число вечерних (сменных) общеобразовательных организаций (включая филиалы), имеющих "тревожную кнопку";</t>
  </si>
  <si>
    <t xml:space="preserve"> - число вечерних (сменных) общеобразовательных организаций (включая филиалы</t>
  </si>
  <si>
    <t xml:space="preserve">                                                                          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охрану;</t>
  </si>
  <si>
    <t xml:space="preserve"> - число вечерних (сменных) общеобразовательных организаций (включая филиалы), имеющих охрану;</t>
  </si>
  <si>
    <t xml:space="preserve"> - число вечерних (сменных) общеобразовательных организаций (включая филиалы)</t>
  </si>
  <si>
    <t xml:space="preserve">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видеонаблюдения;</t>
  </si>
  <si>
    <t xml:space="preserve"> - число вечерних (сменных) общеобразовательных организаций (включая филиалы), имеющих систему видеонаблюдения;</t>
  </si>
  <si>
    <t xml:space="preserve">                                                                               -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</si>
  <si>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 xml:space="preserve"> - число вечерних (сменных) общеобразовательных организаций, здания которых находятся в аварийном состоянии (включая филиалы);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</si>
</sst>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3" applyFont="1">
      <alignment/>
      <protection/>
    </xf>
    <xf numFmtId="2" fontId="0" fillId="0" borderId="0" xfId="0" applyNumberFormat="1" applyAlignment="1">
      <alignment/>
    </xf>
    <xf numFmtId="2" fontId="2" fillId="0" borderId="0" xfId="53" applyNumberFormat="1" applyFont="1">
      <alignment/>
      <protection/>
    </xf>
    <xf numFmtId="2" fontId="2" fillId="16" borderId="0" xfId="53" applyNumberFormat="1" applyFont="1" applyFill="1">
      <alignment/>
      <protection/>
    </xf>
    <xf numFmtId="2" fontId="2" fillId="15" borderId="0" xfId="53" applyNumberFormat="1" applyFont="1" applyFill="1">
      <alignment/>
      <protection/>
    </xf>
    <xf numFmtId="2" fontId="6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Alignment="1" applyProtection="1">
      <alignment/>
      <protection locked="0"/>
    </xf>
    <xf numFmtId="2" fontId="6" fillId="15" borderId="0" xfId="0" applyNumberFormat="1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wrapText="1"/>
      <protection/>
    </xf>
    <xf numFmtId="2" fontId="0" fillId="10" borderId="0" xfId="0" applyNumberFormat="1" applyFill="1" applyAlignment="1" applyProtection="1">
      <alignment/>
      <protection/>
    </xf>
    <xf numFmtId="2" fontId="2" fillId="10" borderId="10" xfId="53" applyNumberFormat="1" applyFont="1" applyFill="1" applyBorder="1" applyProtection="1">
      <alignment/>
      <protection locked="0"/>
    </xf>
    <xf numFmtId="2" fontId="6" fillId="16" borderId="0" xfId="0" applyNumberFormat="1" applyFont="1" applyFill="1" applyAlignment="1" applyProtection="1">
      <alignment vertical="center" wrapText="1"/>
      <protection locked="0"/>
    </xf>
    <xf numFmtId="2" fontId="2" fillId="16" borderId="0" xfId="53" applyNumberFormat="1" applyFont="1" applyFill="1" applyProtection="1">
      <alignment/>
      <protection locked="0"/>
    </xf>
    <xf numFmtId="2" fontId="2" fillId="15" borderId="0" xfId="53" applyNumberFormat="1" applyFont="1" applyFill="1" applyProtection="1">
      <alignment/>
      <protection locked="0"/>
    </xf>
    <xf numFmtId="0" fontId="2" fillId="0" borderId="0" xfId="53" applyFont="1" applyProtection="1">
      <alignment/>
      <protection/>
    </xf>
    <xf numFmtId="0" fontId="2" fillId="0" borderId="0" xfId="53" applyFont="1" applyAlignment="1" applyProtection="1">
      <alignment horizontal="center" vertical="center" wrapText="1"/>
      <protection/>
    </xf>
    <xf numFmtId="0" fontId="2" fillId="0" borderId="11" xfId="53" applyFont="1" applyBorder="1" applyAlignment="1" applyProtection="1">
      <alignment horizontal="center" vertical="center" wrapText="1"/>
      <protection/>
    </xf>
    <xf numFmtId="2" fontId="2" fillId="4" borderId="12" xfId="53" applyNumberFormat="1" applyFont="1" applyFill="1" applyBorder="1" applyProtection="1">
      <alignment/>
      <protection/>
    </xf>
    <xf numFmtId="2" fontId="2" fillId="16" borderId="12" xfId="53" applyNumberFormat="1" applyFont="1" applyFill="1" applyBorder="1" applyProtection="1">
      <alignment/>
      <protection/>
    </xf>
    <xf numFmtId="2" fontId="2" fillId="15" borderId="12" xfId="53" applyNumberFormat="1" applyFont="1" applyFill="1" applyBorder="1" applyProtection="1">
      <alignment/>
      <protection/>
    </xf>
    <xf numFmtId="2" fontId="2" fillId="4" borderId="10" xfId="53" applyNumberFormat="1" applyFont="1" applyFill="1" applyBorder="1" applyProtection="1">
      <alignment/>
      <protection/>
    </xf>
    <xf numFmtId="2" fontId="2" fillId="16" borderId="10" xfId="53" applyNumberFormat="1" applyFont="1" applyFill="1" applyBorder="1" applyProtection="1">
      <alignment/>
      <protection/>
    </xf>
    <xf numFmtId="2" fontId="2" fillId="15" borderId="10" xfId="53" applyNumberFormat="1" applyFont="1" applyFill="1" applyBorder="1" applyProtection="1">
      <alignment/>
      <protection/>
    </xf>
    <xf numFmtId="0" fontId="0" fillId="10" borderId="11" xfId="0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center" wrapText="1"/>
      <protection/>
    </xf>
    <xf numFmtId="0" fontId="8" fillId="3" borderId="13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2" fontId="2" fillId="0" borderId="10" xfId="53" applyNumberFormat="1" applyFont="1" applyBorder="1" applyProtection="1">
      <alignment/>
      <protection/>
    </xf>
    <xf numFmtId="0" fontId="13" fillId="0" borderId="14" xfId="42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3" borderId="15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2" fillId="0" borderId="16" xfId="53" applyFont="1" applyBorder="1" applyAlignment="1" applyProtection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 wrapText="1"/>
      <protection/>
    </xf>
    <xf numFmtId="0" fontId="2" fillId="0" borderId="18" xfId="53" applyFont="1" applyBorder="1" applyAlignment="1" applyProtection="1">
      <alignment horizontal="center" vertical="top" wrapText="1"/>
      <protection/>
    </xf>
    <xf numFmtId="0" fontId="2" fillId="0" borderId="11" xfId="53" applyFont="1" applyBorder="1" applyAlignment="1" applyProtection="1">
      <alignment horizontal="center" vertical="top" wrapText="1"/>
      <protection/>
    </xf>
    <xf numFmtId="0" fontId="2" fillId="0" borderId="19" xfId="53" applyFont="1" applyBorder="1" applyAlignment="1" applyProtection="1">
      <alignment horizontal="center" wrapText="1"/>
      <protection/>
    </xf>
    <xf numFmtId="0" fontId="2" fillId="0" borderId="11" xfId="53" applyFont="1" applyBorder="1" applyAlignment="1" applyProtection="1">
      <alignment horizontal="center" wrapText="1"/>
      <protection/>
    </xf>
    <xf numFmtId="0" fontId="2" fillId="24" borderId="17" xfId="53" applyFont="1" applyFill="1" applyBorder="1" applyAlignment="1" applyProtection="1">
      <alignment horizontal="center" vertical="top" wrapText="1"/>
      <protection/>
    </xf>
    <xf numFmtId="0" fontId="2" fillId="24" borderId="18" xfId="53" applyFont="1" applyFill="1" applyBorder="1" applyAlignment="1" applyProtection="1">
      <alignment horizontal="center" vertical="top" wrapText="1"/>
      <protection/>
    </xf>
    <xf numFmtId="0" fontId="2" fillId="4" borderId="19" xfId="53" applyFont="1" applyFill="1" applyBorder="1" applyAlignment="1" applyProtection="1">
      <alignment horizontal="center" vertical="top" wrapText="1"/>
      <protection/>
    </xf>
    <xf numFmtId="0" fontId="2" fillId="4" borderId="11" xfId="53" applyFont="1" applyFill="1" applyBorder="1" applyAlignment="1" applyProtection="1">
      <alignment horizontal="center" vertical="top" wrapText="1"/>
      <protection/>
    </xf>
    <xf numFmtId="0" fontId="2" fillId="0" borderId="11" xfId="53" applyFont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20" xfId="53" applyFont="1" applyBorder="1" applyAlignment="1" applyProtection="1">
      <alignment horizontal="center" vertical="center" wrapText="1"/>
      <protection/>
    </xf>
    <xf numFmtId="0" fontId="2" fillId="0" borderId="17" xfId="53" applyFont="1" applyBorder="1" applyAlignment="1" applyProtection="1">
      <alignment vertical="top" wrapText="1"/>
      <protection/>
    </xf>
    <xf numFmtId="0" fontId="2" fillId="0" borderId="18" xfId="53" applyFont="1" applyBorder="1" applyAlignment="1" applyProtection="1">
      <alignment vertical="top" wrapText="1"/>
      <protection/>
    </xf>
    <xf numFmtId="0" fontId="2" fillId="4" borderId="17" xfId="53" applyFont="1" applyFill="1" applyBorder="1" applyAlignment="1" applyProtection="1">
      <alignment horizontal="center" vertical="top" wrapText="1"/>
      <protection/>
    </xf>
    <xf numFmtId="0" fontId="2" fillId="4" borderId="18" xfId="53" applyFont="1" applyFill="1" applyBorder="1" applyAlignment="1" applyProtection="1">
      <alignment horizontal="center" vertical="top" wrapText="1"/>
      <protection/>
    </xf>
    <xf numFmtId="0" fontId="2" fillId="0" borderId="21" xfId="53" applyFont="1" applyBorder="1" applyAlignment="1" applyProtection="1">
      <alignment horizontal="center" vertical="top" wrapText="1"/>
      <protection/>
    </xf>
    <xf numFmtId="0" fontId="2" fillId="0" borderId="22" xfId="53" applyFont="1" applyBorder="1" applyAlignment="1" applyProtection="1">
      <alignment horizontal="center" vertical="top" wrapText="1"/>
      <protection/>
    </xf>
    <xf numFmtId="0" fontId="2" fillId="0" borderId="23" xfId="53" applyFont="1" applyBorder="1" applyAlignment="1" applyProtection="1">
      <alignment horizontal="center" vertical="top" wrapText="1"/>
      <protection/>
    </xf>
    <xf numFmtId="0" fontId="4" fillId="4" borderId="17" xfId="53" applyFont="1" applyFill="1" applyBorder="1" applyAlignment="1" applyProtection="1">
      <alignment horizontal="center" vertical="center" wrapText="1"/>
      <protection/>
    </xf>
    <xf numFmtId="0" fontId="4" fillId="4" borderId="18" xfId="53" applyFont="1" applyFill="1" applyBorder="1" applyAlignment="1" applyProtection="1">
      <alignment horizontal="center" vertical="center" wrapText="1"/>
      <protection/>
    </xf>
    <xf numFmtId="0" fontId="2" fillId="4" borderId="11" xfId="53" applyFont="1" applyFill="1" applyBorder="1" applyAlignment="1" applyProtection="1">
      <alignment horizontal="center" vertical="top"/>
      <protection/>
    </xf>
    <xf numFmtId="0" fontId="4" fillId="0" borderId="24" xfId="53" applyFont="1" applyBorder="1" applyAlignment="1" applyProtection="1">
      <alignment horizontal="center" vertical="top" wrapText="1"/>
      <protection/>
    </xf>
    <xf numFmtId="0" fontId="4" fillId="0" borderId="25" xfId="53" applyFont="1" applyBorder="1" applyAlignment="1" applyProtection="1">
      <alignment horizontal="center" vertical="top" wrapText="1"/>
      <protection/>
    </xf>
    <xf numFmtId="0" fontId="2" fillId="0" borderId="21" xfId="53" applyFont="1" applyBorder="1" applyAlignment="1" applyProtection="1">
      <alignment horizontal="center" vertical="center" wrapText="1"/>
      <protection/>
    </xf>
    <xf numFmtId="0" fontId="2" fillId="0" borderId="22" xfId="53" applyFont="1" applyBorder="1" applyAlignment="1" applyProtection="1">
      <alignment horizontal="center" vertical="center" wrapText="1"/>
      <protection/>
    </xf>
    <xf numFmtId="0" fontId="2" fillId="0" borderId="23" xfId="53" applyFont="1" applyBorder="1" applyAlignment="1" applyProtection="1">
      <alignment horizontal="center" vertical="center" wrapText="1"/>
      <protection/>
    </xf>
    <xf numFmtId="0" fontId="4" fillId="0" borderId="26" xfId="53" applyFont="1" applyBorder="1" applyAlignment="1" applyProtection="1">
      <alignment horizontal="center" vertical="top" wrapText="1"/>
      <protection/>
    </xf>
    <xf numFmtId="0" fontId="4" fillId="0" borderId="27" xfId="53" applyFont="1" applyBorder="1" applyAlignment="1" applyProtection="1">
      <alignment horizontal="center" vertical="top" wrapText="1"/>
      <protection/>
    </xf>
    <xf numFmtId="0" fontId="2" fillId="0" borderId="28" xfId="53" applyFont="1" applyBorder="1" applyAlignment="1" applyProtection="1">
      <alignment horizontal="center" vertical="center" wrapText="1"/>
      <protection/>
    </xf>
    <xf numFmtId="0" fontId="2" fillId="0" borderId="29" xfId="53" applyFont="1" applyBorder="1" applyAlignment="1" applyProtection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wrapText="1"/>
      <protection/>
    </xf>
    <xf numFmtId="0" fontId="2" fillId="0" borderId="18" xfId="53" applyFont="1" applyBorder="1" applyAlignment="1" applyProtection="1">
      <alignment horizontal="center" wrapText="1"/>
      <protection/>
    </xf>
    <xf numFmtId="0" fontId="2" fillId="0" borderId="29" xfId="53" applyFont="1" applyBorder="1" applyAlignment="1" applyProtection="1">
      <alignment horizontal="center" vertical="top" wrapText="1"/>
      <protection/>
    </xf>
    <xf numFmtId="0" fontId="2" fillId="0" borderId="30" xfId="53" applyFont="1" applyBorder="1" applyAlignment="1" applyProtection="1">
      <alignment horizontal="center"/>
      <protection/>
    </xf>
    <xf numFmtId="0" fontId="2" fillId="0" borderId="31" xfId="53" applyFont="1" applyBorder="1" applyAlignment="1" applyProtection="1">
      <alignment vertical="center"/>
      <protection/>
    </xf>
    <xf numFmtId="0" fontId="2" fillId="0" borderId="32" xfId="53" applyFont="1" applyBorder="1" applyAlignment="1" applyProtection="1">
      <alignment vertical="center"/>
      <protection/>
    </xf>
    <xf numFmtId="0" fontId="2" fillId="0" borderId="33" xfId="53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Relationship Id="rId25" Type="http://schemas.openxmlformats.org/officeDocument/2006/relationships/image" Target="../media/image25.wmf" /><Relationship Id="rId26" Type="http://schemas.openxmlformats.org/officeDocument/2006/relationships/image" Target="../media/image26.wmf" /><Relationship Id="rId27" Type="http://schemas.openxmlformats.org/officeDocument/2006/relationships/image" Target="../media/image27.wmf" /><Relationship Id="rId28" Type="http://schemas.openxmlformats.org/officeDocument/2006/relationships/image" Target="../media/image28.wmf" /><Relationship Id="rId29" Type="http://schemas.openxmlformats.org/officeDocument/2006/relationships/image" Target="../media/image29.wmf" /><Relationship Id="rId30" Type="http://schemas.openxmlformats.org/officeDocument/2006/relationships/image" Target="../media/image30.wmf" /><Relationship Id="rId31" Type="http://schemas.openxmlformats.org/officeDocument/2006/relationships/image" Target="../media/image31.wmf" /><Relationship Id="rId32" Type="http://schemas.openxmlformats.org/officeDocument/2006/relationships/image" Target="../media/image32.wmf" /><Relationship Id="rId33" Type="http://schemas.openxmlformats.org/officeDocument/2006/relationships/image" Target="../media/image33.wmf" /><Relationship Id="rId34" Type="http://schemas.openxmlformats.org/officeDocument/2006/relationships/image" Target="../media/image34.wmf" /><Relationship Id="rId35" Type="http://schemas.openxmlformats.org/officeDocument/2006/relationships/image" Target="../media/image35.wmf" /><Relationship Id="rId36" Type="http://schemas.openxmlformats.org/officeDocument/2006/relationships/image" Target="../media/image36.wmf" /><Relationship Id="rId37" Type="http://schemas.openxmlformats.org/officeDocument/2006/relationships/image" Target="../media/image37.wmf" /><Relationship Id="rId38" Type="http://schemas.openxmlformats.org/officeDocument/2006/relationships/image" Target="../media/image38.wmf" /><Relationship Id="rId39" Type="http://schemas.openxmlformats.org/officeDocument/2006/relationships/image" Target="../media/image39.wmf" /><Relationship Id="rId40" Type="http://schemas.openxmlformats.org/officeDocument/2006/relationships/image" Target="../media/image40.wmf" /><Relationship Id="rId41" Type="http://schemas.openxmlformats.org/officeDocument/2006/relationships/image" Target="../media/image41.wmf" /><Relationship Id="rId42" Type="http://schemas.openxmlformats.org/officeDocument/2006/relationships/image" Target="../media/image42.wmf" /><Relationship Id="rId43" Type="http://schemas.openxmlformats.org/officeDocument/2006/relationships/image" Target="../media/image43.wmf" /><Relationship Id="rId44" Type="http://schemas.openxmlformats.org/officeDocument/2006/relationships/image" Target="../media/image44.wmf" /><Relationship Id="rId45" Type="http://schemas.openxmlformats.org/officeDocument/2006/relationships/image" Target="../media/image45.wmf" /><Relationship Id="rId46" Type="http://schemas.openxmlformats.org/officeDocument/2006/relationships/image" Target="../media/image46.wmf" /><Relationship Id="rId47" Type="http://schemas.openxmlformats.org/officeDocument/2006/relationships/image" Target="../media/image47.wmf" /><Relationship Id="rId48" Type="http://schemas.openxmlformats.org/officeDocument/2006/relationships/image" Target="../media/image48.wmf" /><Relationship Id="rId49" Type="http://schemas.openxmlformats.org/officeDocument/2006/relationships/image" Target="../media/image49.wmf" /><Relationship Id="rId50" Type="http://schemas.openxmlformats.org/officeDocument/2006/relationships/image" Target="../media/image50.wmf" /><Relationship Id="rId51" Type="http://schemas.openxmlformats.org/officeDocument/2006/relationships/image" Target="../media/image51.wmf" /><Relationship Id="rId52" Type="http://schemas.openxmlformats.org/officeDocument/2006/relationships/image" Target="../media/image52.wmf" /><Relationship Id="rId53" Type="http://schemas.openxmlformats.org/officeDocument/2006/relationships/image" Target="../media/image53.wmf" /><Relationship Id="rId54" Type="http://schemas.openxmlformats.org/officeDocument/2006/relationships/image" Target="../media/image54.wmf" /><Relationship Id="rId55" Type="http://schemas.openxmlformats.org/officeDocument/2006/relationships/image" Target="../media/image55.wmf" /><Relationship Id="rId56" Type="http://schemas.openxmlformats.org/officeDocument/2006/relationships/image" Target="../media/image56.wmf" /><Relationship Id="rId57" Type="http://schemas.openxmlformats.org/officeDocument/2006/relationships/image" Target="../media/image57.wmf" /><Relationship Id="rId58" Type="http://schemas.openxmlformats.org/officeDocument/2006/relationships/image" Target="../media/image58.wmf" /><Relationship Id="rId59" Type="http://schemas.openxmlformats.org/officeDocument/2006/relationships/image" Target="../media/image59.wmf" /><Relationship Id="rId60" Type="http://schemas.openxmlformats.org/officeDocument/2006/relationships/image" Target="../media/image60.wmf" /><Relationship Id="rId61" Type="http://schemas.openxmlformats.org/officeDocument/2006/relationships/image" Target="../media/image61.wmf" /><Relationship Id="rId62" Type="http://schemas.openxmlformats.org/officeDocument/2006/relationships/image" Target="../media/image62.wmf" /><Relationship Id="rId63" Type="http://schemas.openxmlformats.org/officeDocument/2006/relationships/image" Target="../media/image63.wmf" /><Relationship Id="rId64" Type="http://schemas.openxmlformats.org/officeDocument/2006/relationships/image" Target="../media/image64.wmf" /><Relationship Id="rId65" Type="http://schemas.openxmlformats.org/officeDocument/2006/relationships/image" Target="../media/image65.wmf" /><Relationship Id="rId66" Type="http://schemas.openxmlformats.org/officeDocument/2006/relationships/image" Target="../media/image66.wmf" /><Relationship Id="rId67" Type="http://schemas.openxmlformats.org/officeDocument/2006/relationships/image" Target="../media/image67.wmf" /><Relationship Id="rId68" Type="http://schemas.openxmlformats.org/officeDocument/2006/relationships/image" Target="../media/image68.wmf" /><Relationship Id="rId69" Type="http://schemas.openxmlformats.org/officeDocument/2006/relationships/image" Target="../media/image69.wmf" /><Relationship Id="rId70" Type="http://schemas.openxmlformats.org/officeDocument/2006/relationships/image" Target="../media/image70.wmf" /><Relationship Id="rId71" Type="http://schemas.openxmlformats.org/officeDocument/2006/relationships/image" Target="../media/image71.wmf" /><Relationship Id="rId72" Type="http://schemas.openxmlformats.org/officeDocument/2006/relationships/image" Target="../media/image72.wmf" /><Relationship Id="rId73" Type="http://schemas.openxmlformats.org/officeDocument/2006/relationships/image" Target="../media/image73.wmf" /><Relationship Id="rId74" Type="http://schemas.openxmlformats.org/officeDocument/2006/relationships/image" Target="../media/image74.wmf" /><Relationship Id="rId75" Type="http://schemas.openxmlformats.org/officeDocument/2006/relationships/image" Target="../media/image75.wmf" /><Relationship Id="rId76" Type="http://schemas.openxmlformats.org/officeDocument/2006/relationships/image" Target="../media/image76.wmf" /><Relationship Id="rId77" Type="http://schemas.openxmlformats.org/officeDocument/2006/relationships/image" Target="../media/image77.wmf" /><Relationship Id="rId78" Type="http://schemas.openxmlformats.org/officeDocument/2006/relationships/image" Target="../media/image78.wmf" /><Relationship Id="rId79" Type="http://schemas.openxmlformats.org/officeDocument/2006/relationships/image" Target="../media/image79.wmf" /><Relationship Id="rId80" Type="http://schemas.openxmlformats.org/officeDocument/2006/relationships/image" Target="../media/image80.wmf" /><Relationship Id="rId81" Type="http://schemas.openxmlformats.org/officeDocument/2006/relationships/image" Target="../media/image81.wmf" /><Relationship Id="rId82" Type="http://schemas.openxmlformats.org/officeDocument/2006/relationships/image" Target="../media/image82.wmf" /><Relationship Id="rId83" Type="http://schemas.openxmlformats.org/officeDocument/2006/relationships/image" Target="../media/image83.wmf" /><Relationship Id="rId84" Type="http://schemas.openxmlformats.org/officeDocument/2006/relationships/image" Target="../media/image84.wmf" /><Relationship Id="rId85" Type="http://schemas.openxmlformats.org/officeDocument/2006/relationships/image" Target="../media/image85.wmf" /><Relationship Id="rId86" Type="http://schemas.openxmlformats.org/officeDocument/2006/relationships/image" Target="../media/image86.wmf" /><Relationship Id="rId87" Type="http://schemas.openxmlformats.org/officeDocument/2006/relationships/image" Target="../media/image87.wmf" /><Relationship Id="rId88" Type="http://schemas.openxmlformats.org/officeDocument/2006/relationships/image" Target="../media/image88.wmf" /><Relationship Id="rId89" Type="http://schemas.openxmlformats.org/officeDocument/2006/relationships/image" Target="../media/image89.wmf" /><Relationship Id="rId90" Type="http://schemas.openxmlformats.org/officeDocument/2006/relationships/image" Target="../media/image90.wmf" /><Relationship Id="rId91" Type="http://schemas.openxmlformats.org/officeDocument/2006/relationships/image" Target="../media/image91.wmf" /><Relationship Id="rId92" Type="http://schemas.openxmlformats.org/officeDocument/2006/relationships/image" Target="../media/image92.wmf" /><Relationship Id="rId93" Type="http://schemas.openxmlformats.org/officeDocument/2006/relationships/image" Target="../media/image93.wmf" /><Relationship Id="rId94" Type="http://schemas.openxmlformats.org/officeDocument/2006/relationships/image" Target="../media/image94.wmf" /><Relationship Id="rId95" Type="http://schemas.openxmlformats.org/officeDocument/2006/relationships/image" Target="../media/image95.wmf" /><Relationship Id="rId96" Type="http://schemas.openxmlformats.org/officeDocument/2006/relationships/image" Target="../media/image96.wmf" /><Relationship Id="rId97" Type="http://schemas.openxmlformats.org/officeDocument/2006/relationships/image" Target="../media/image97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342900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4001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409575</xdr:colOff>
      <xdr:row>3</xdr:row>
      <xdr:rowOff>228600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40017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342900</xdr:colOff>
      <xdr:row>3</xdr:row>
      <xdr:rowOff>228600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0" y="140017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381000</xdr:colOff>
      <xdr:row>3</xdr:row>
      <xdr:rowOff>228600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14001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333375</xdr:colOff>
      <xdr:row>3</xdr:row>
      <xdr:rowOff>209550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1400175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</xdr:row>
      <xdr:rowOff>0</xdr:rowOff>
    </xdr:from>
    <xdr:to>
      <xdr:col>8</xdr:col>
      <xdr:colOff>400050</xdr:colOff>
      <xdr:row>3</xdr:row>
      <xdr:rowOff>209550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1400175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323850</xdr:colOff>
      <xdr:row>3</xdr:row>
      <xdr:rowOff>200025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30100" y="1400175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323850</xdr:colOff>
      <xdr:row>3</xdr:row>
      <xdr:rowOff>228600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44850" y="14001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361950</xdr:colOff>
      <xdr:row>3</xdr:row>
      <xdr:rowOff>228600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659350" y="140017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371475</xdr:colOff>
      <xdr:row>3</xdr:row>
      <xdr:rowOff>228600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279100" y="1400175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38100</xdr:colOff>
      <xdr:row>2</xdr:row>
      <xdr:rowOff>647700</xdr:rowOff>
    </xdr:from>
    <xdr:to>
      <xdr:col>24</xdr:col>
      <xdr:colOff>295275</xdr:colOff>
      <xdr:row>3</xdr:row>
      <xdr:rowOff>200025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375100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85725</xdr:colOff>
      <xdr:row>3</xdr:row>
      <xdr:rowOff>9525</xdr:rowOff>
    </xdr:from>
    <xdr:to>
      <xdr:col>30</xdr:col>
      <xdr:colOff>371475</xdr:colOff>
      <xdr:row>3</xdr:row>
      <xdr:rowOff>219075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366200" y="140970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3</xdr:row>
      <xdr:rowOff>19050</xdr:rowOff>
    </xdr:from>
    <xdr:to>
      <xdr:col>31</xdr:col>
      <xdr:colOff>342900</xdr:colOff>
      <xdr:row>3</xdr:row>
      <xdr:rowOff>219075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756850" y="141922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361950</xdr:colOff>
      <xdr:row>3</xdr:row>
      <xdr:rowOff>247650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185600" y="1400175"/>
          <a:ext cx="361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3</xdr:row>
      <xdr:rowOff>0</xdr:rowOff>
    </xdr:from>
    <xdr:to>
      <xdr:col>33</xdr:col>
      <xdr:colOff>323850</xdr:colOff>
      <xdr:row>3</xdr:row>
      <xdr:rowOff>247650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519100" y="140017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171450</xdr:colOff>
      <xdr:row>3</xdr:row>
      <xdr:rowOff>228600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776400" y="1400175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342900</xdr:colOff>
      <xdr:row>3</xdr:row>
      <xdr:rowOff>209550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110025" y="1400175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47625</xdr:colOff>
      <xdr:row>2</xdr:row>
      <xdr:rowOff>647700</xdr:rowOff>
    </xdr:from>
    <xdr:to>
      <xdr:col>37</xdr:col>
      <xdr:colOff>409575</xdr:colOff>
      <xdr:row>3</xdr:row>
      <xdr:rowOff>190500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195875" y="140017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47625</xdr:colOff>
      <xdr:row>3</xdr:row>
      <xdr:rowOff>0</xdr:rowOff>
    </xdr:from>
    <xdr:to>
      <xdr:col>38</xdr:col>
      <xdr:colOff>371475</xdr:colOff>
      <xdr:row>3</xdr:row>
      <xdr:rowOff>180975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795950" y="1400175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428625</xdr:colOff>
      <xdr:row>3</xdr:row>
      <xdr:rowOff>247650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148500" y="140017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447675</xdr:colOff>
      <xdr:row>3</xdr:row>
      <xdr:rowOff>247650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6120050" y="1400175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0</xdr:colOff>
      <xdr:row>3</xdr:row>
      <xdr:rowOff>0</xdr:rowOff>
    </xdr:from>
    <xdr:to>
      <xdr:col>41</xdr:col>
      <xdr:colOff>514350</xdr:colOff>
      <xdr:row>3</xdr:row>
      <xdr:rowOff>247650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701200" y="140017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0</xdr:colOff>
      <xdr:row>4</xdr:row>
      <xdr:rowOff>0</xdr:rowOff>
    </xdr:from>
    <xdr:to>
      <xdr:col>46</xdr:col>
      <xdr:colOff>304800</xdr:colOff>
      <xdr:row>4</xdr:row>
      <xdr:rowOff>238125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187350" y="26574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0</xdr:colOff>
      <xdr:row>4</xdr:row>
      <xdr:rowOff>0</xdr:rowOff>
    </xdr:from>
    <xdr:to>
      <xdr:col>47</xdr:col>
      <xdr:colOff>342900</xdr:colOff>
      <xdr:row>4</xdr:row>
      <xdr:rowOff>238125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796950" y="26574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0</xdr:colOff>
      <xdr:row>4</xdr:row>
      <xdr:rowOff>0</xdr:rowOff>
    </xdr:from>
    <xdr:to>
      <xdr:col>48</xdr:col>
      <xdr:colOff>304800</xdr:colOff>
      <xdr:row>4</xdr:row>
      <xdr:rowOff>238125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406550" y="26574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0</xdr:colOff>
      <xdr:row>4</xdr:row>
      <xdr:rowOff>0</xdr:rowOff>
    </xdr:from>
    <xdr:to>
      <xdr:col>49</xdr:col>
      <xdr:colOff>342900</xdr:colOff>
      <xdr:row>4</xdr:row>
      <xdr:rowOff>238125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3016150" y="26574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0</xdr:colOff>
      <xdr:row>4</xdr:row>
      <xdr:rowOff>0</xdr:rowOff>
    </xdr:from>
    <xdr:to>
      <xdr:col>50</xdr:col>
      <xdr:colOff>381000</xdr:colOff>
      <xdr:row>4</xdr:row>
      <xdr:rowOff>238125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3625750" y="2657475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342900</xdr:colOff>
      <xdr:row>4</xdr:row>
      <xdr:rowOff>238125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35350" y="26574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0</xdr:colOff>
      <xdr:row>3</xdr:row>
      <xdr:rowOff>0</xdr:rowOff>
    </xdr:from>
    <xdr:to>
      <xdr:col>52</xdr:col>
      <xdr:colOff>247650</xdr:colOff>
      <xdr:row>3</xdr:row>
      <xdr:rowOff>200025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844950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0</xdr:colOff>
      <xdr:row>3</xdr:row>
      <xdr:rowOff>0</xdr:rowOff>
    </xdr:from>
    <xdr:to>
      <xdr:col>53</xdr:col>
      <xdr:colOff>285750</xdr:colOff>
      <xdr:row>3</xdr:row>
      <xdr:rowOff>200025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5787925" y="14001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600075</xdr:colOff>
      <xdr:row>2</xdr:row>
      <xdr:rowOff>647700</xdr:rowOff>
    </xdr:from>
    <xdr:to>
      <xdr:col>63</xdr:col>
      <xdr:colOff>285750</xdr:colOff>
      <xdr:row>3</xdr:row>
      <xdr:rowOff>304800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4931925" y="14001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790575</xdr:colOff>
      <xdr:row>3</xdr:row>
      <xdr:rowOff>19050</xdr:rowOff>
    </xdr:from>
    <xdr:to>
      <xdr:col>66</xdr:col>
      <xdr:colOff>476250</xdr:colOff>
      <xdr:row>3</xdr:row>
      <xdr:rowOff>228600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579875" y="1419225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361950</xdr:colOff>
      <xdr:row>3</xdr:row>
      <xdr:rowOff>200025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121550" y="140017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1047750</xdr:colOff>
      <xdr:row>3</xdr:row>
      <xdr:rowOff>28575</xdr:rowOff>
    </xdr:from>
    <xdr:to>
      <xdr:col>58</xdr:col>
      <xdr:colOff>28575</xdr:colOff>
      <xdr:row>3</xdr:row>
      <xdr:rowOff>180975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9169300" y="1428750"/>
          <a:ext cx="1238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0</xdr:colOff>
      <xdr:row>3</xdr:row>
      <xdr:rowOff>0</xdr:rowOff>
    </xdr:from>
    <xdr:to>
      <xdr:col>58</xdr:col>
      <xdr:colOff>409575</xdr:colOff>
      <xdr:row>3</xdr:row>
      <xdr:rowOff>200025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378975" y="1400175"/>
          <a:ext cx="409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0</xdr:colOff>
      <xdr:row>3</xdr:row>
      <xdr:rowOff>0</xdr:rowOff>
    </xdr:from>
    <xdr:to>
      <xdr:col>59</xdr:col>
      <xdr:colOff>342900</xdr:colOff>
      <xdr:row>3</xdr:row>
      <xdr:rowOff>238125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1217175" y="14001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0</xdr:colOff>
      <xdr:row>3</xdr:row>
      <xdr:rowOff>0</xdr:rowOff>
    </xdr:from>
    <xdr:to>
      <xdr:col>60</xdr:col>
      <xdr:colOff>361950</xdr:colOff>
      <xdr:row>3</xdr:row>
      <xdr:rowOff>209550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2055375" y="1400175"/>
          <a:ext cx="361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0</xdr:colOff>
      <xdr:row>2</xdr:row>
      <xdr:rowOff>647700</xdr:rowOff>
    </xdr:from>
    <xdr:to>
      <xdr:col>61</xdr:col>
      <xdr:colOff>723900</xdr:colOff>
      <xdr:row>3</xdr:row>
      <xdr:rowOff>200025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3484125" y="1400175"/>
          <a:ext cx="723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0</xdr:colOff>
      <xdr:row>3</xdr:row>
      <xdr:rowOff>0</xdr:rowOff>
    </xdr:from>
    <xdr:to>
      <xdr:col>68</xdr:col>
      <xdr:colOff>485775</xdr:colOff>
      <xdr:row>3</xdr:row>
      <xdr:rowOff>238125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8818125" y="1400175"/>
          <a:ext cx="485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0</xdr:colOff>
      <xdr:row>3</xdr:row>
      <xdr:rowOff>0</xdr:rowOff>
    </xdr:from>
    <xdr:to>
      <xdr:col>69</xdr:col>
      <xdr:colOff>381000</xdr:colOff>
      <xdr:row>3</xdr:row>
      <xdr:rowOff>209550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2047100" y="1400175"/>
          <a:ext cx="381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476250</xdr:colOff>
      <xdr:row>3</xdr:row>
      <xdr:rowOff>238125</xdr:rowOff>
    </xdr:to>
    <xdr:pic>
      <xdr:nvPicPr>
        <xdr:cNvPr id="41" name="Рисунок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3999725" y="1400175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3</xdr:row>
      <xdr:rowOff>0</xdr:rowOff>
    </xdr:from>
    <xdr:to>
      <xdr:col>72</xdr:col>
      <xdr:colOff>409575</xdr:colOff>
      <xdr:row>3</xdr:row>
      <xdr:rowOff>209550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6962000" y="140017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0</xdr:colOff>
      <xdr:row>3</xdr:row>
      <xdr:rowOff>0</xdr:rowOff>
    </xdr:from>
    <xdr:to>
      <xdr:col>74</xdr:col>
      <xdr:colOff>533400</xdr:colOff>
      <xdr:row>3</xdr:row>
      <xdr:rowOff>238125</xdr:rowOff>
    </xdr:to>
    <xdr:pic>
      <xdr:nvPicPr>
        <xdr:cNvPr id="43" name="Рисунок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8867000" y="1400175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0</xdr:colOff>
      <xdr:row>3</xdr:row>
      <xdr:rowOff>0</xdr:rowOff>
    </xdr:from>
    <xdr:to>
      <xdr:col>75</xdr:col>
      <xdr:colOff>533400</xdr:colOff>
      <xdr:row>3</xdr:row>
      <xdr:rowOff>238125</xdr:rowOff>
    </xdr:to>
    <xdr:pic>
      <xdr:nvPicPr>
        <xdr:cNvPr id="44" name="Рисунок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0467200" y="1400175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0</xdr:colOff>
      <xdr:row>3</xdr:row>
      <xdr:rowOff>0</xdr:rowOff>
    </xdr:from>
    <xdr:to>
      <xdr:col>76</xdr:col>
      <xdr:colOff>428625</xdr:colOff>
      <xdr:row>3</xdr:row>
      <xdr:rowOff>238125</xdr:rowOff>
    </xdr:to>
    <xdr:pic>
      <xdr:nvPicPr>
        <xdr:cNvPr id="45" name="Рисунок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2105500" y="14001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9525</xdr:colOff>
      <xdr:row>3</xdr:row>
      <xdr:rowOff>66675</xdr:rowOff>
    </xdr:from>
    <xdr:to>
      <xdr:col>77</xdr:col>
      <xdr:colOff>438150</xdr:colOff>
      <xdr:row>3</xdr:row>
      <xdr:rowOff>304800</xdr:rowOff>
    </xdr:to>
    <xdr:pic>
      <xdr:nvPicPr>
        <xdr:cNvPr id="46" name="Рисунок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3143725" y="146685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0</xdr:colOff>
      <xdr:row>3</xdr:row>
      <xdr:rowOff>0</xdr:rowOff>
    </xdr:from>
    <xdr:to>
      <xdr:col>78</xdr:col>
      <xdr:colOff>447675</xdr:colOff>
      <xdr:row>3</xdr:row>
      <xdr:rowOff>238125</xdr:rowOff>
    </xdr:to>
    <xdr:pic>
      <xdr:nvPicPr>
        <xdr:cNvPr id="47" name="Рисунок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4172425" y="140017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0</xdr:colOff>
      <xdr:row>3</xdr:row>
      <xdr:rowOff>0</xdr:rowOff>
    </xdr:from>
    <xdr:to>
      <xdr:col>79</xdr:col>
      <xdr:colOff>447675</xdr:colOff>
      <xdr:row>3</xdr:row>
      <xdr:rowOff>238125</xdr:rowOff>
    </xdr:to>
    <xdr:pic>
      <xdr:nvPicPr>
        <xdr:cNvPr id="48" name="Рисунок 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5248750" y="140017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0</xdr:colOff>
      <xdr:row>3</xdr:row>
      <xdr:rowOff>0</xdr:rowOff>
    </xdr:from>
    <xdr:to>
      <xdr:col>80</xdr:col>
      <xdr:colOff>390525</xdr:colOff>
      <xdr:row>3</xdr:row>
      <xdr:rowOff>238125</xdr:rowOff>
    </xdr:to>
    <xdr:pic>
      <xdr:nvPicPr>
        <xdr:cNvPr id="49" name="Рисунок 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6296500" y="1400175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0</xdr:colOff>
      <xdr:row>3</xdr:row>
      <xdr:rowOff>0</xdr:rowOff>
    </xdr:from>
    <xdr:to>
      <xdr:col>81</xdr:col>
      <xdr:colOff>390525</xdr:colOff>
      <xdr:row>3</xdr:row>
      <xdr:rowOff>238125</xdr:rowOff>
    </xdr:to>
    <xdr:pic>
      <xdr:nvPicPr>
        <xdr:cNvPr id="50" name="Рисунок 5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7277575" y="1400175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0</xdr:colOff>
      <xdr:row>3</xdr:row>
      <xdr:rowOff>0</xdr:rowOff>
    </xdr:from>
    <xdr:to>
      <xdr:col>82</xdr:col>
      <xdr:colOff>409575</xdr:colOff>
      <xdr:row>3</xdr:row>
      <xdr:rowOff>238125</xdr:rowOff>
    </xdr:to>
    <xdr:pic>
      <xdr:nvPicPr>
        <xdr:cNvPr id="51" name="Рисунок 5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8315800" y="1400175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0</xdr:colOff>
      <xdr:row>3</xdr:row>
      <xdr:rowOff>0</xdr:rowOff>
    </xdr:from>
    <xdr:to>
      <xdr:col>83</xdr:col>
      <xdr:colOff>409575</xdr:colOff>
      <xdr:row>3</xdr:row>
      <xdr:rowOff>238125</xdr:rowOff>
    </xdr:to>
    <xdr:pic>
      <xdr:nvPicPr>
        <xdr:cNvPr id="52" name="Рисунок 5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9458800" y="1400175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0</xdr:colOff>
      <xdr:row>3</xdr:row>
      <xdr:rowOff>0</xdr:rowOff>
    </xdr:from>
    <xdr:to>
      <xdr:col>85</xdr:col>
      <xdr:colOff>457200</xdr:colOff>
      <xdr:row>3</xdr:row>
      <xdr:rowOff>238125</xdr:rowOff>
    </xdr:to>
    <xdr:pic>
      <xdr:nvPicPr>
        <xdr:cNvPr id="53" name="Рисунок 5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1316175" y="1400175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0</xdr:colOff>
      <xdr:row>3</xdr:row>
      <xdr:rowOff>0</xdr:rowOff>
    </xdr:from>
    <xdr:to>
      <xdr:col>86</xdr:col>
      <xdr:colOff>485775</xdr:colOff>
      <xdr:row>3</xdr:row>
      <xdr:rowOff>238125</xdr:rowOff>
    </xdr:to>
    <xdr:pic>
      <xdr:nvPicPr>
        <xdr:cNvPr id="54" name="Рисунок 5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2935425" y="1400175"/>
          <a:ext cx="485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0</xdr:colOff>
      <xdr:row>3</xdr:row>
      <xdr:rowOff>0</xdr:rowOff>
    </xdr:from>
    <xdr:to>
      <xdr:col>87</xdr:col>
      <xdr:colOff>371475</xdr:colOff>
      <xdr:row>3</xdr:row>
      <xdr:rowOff>209550</xdr:rowOff>
    </xdr:to>
    <xdr:pic>
      <xdr:nvPicPr>
        <xdr:cNvPr id="55" name="Рисунок 5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3811725" y="1400175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0</xdr:colOff>
      <xdr:row>3</xdr:row>
      <xdr:rowOff>0</xdr:rowOff>
    </xdr:from>
    <xdr:to>
      <xdr:col>88</xdr:col>
      <xdr:colOff>409575</xdr:colOff>
      <xdr:row>3</xdr:row>
      <xdr:rowOff>209550</xdr:rowOff>
    </xdr:to>
    <xdr:pic>
      <xdr:nvPicPr>
        <xdr:cNvPr id="56" name="Рисунок 5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5326200" y="140017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0</xdr:colOff>
      <xdr:row>3</xdr:row>
      <xdr:rowOff>0</xdr:rowOff>
    </xdr:from>
    <xdr:to>
      <xdr:col>90</xdr:col>
      <xdr:colOff>304800</xdr:colOff>
      <xdr:row>3</xdr:row>
      <xdr:rowOff>228600</xdr:rowOff>
    </xdr:to>
    <xdr:pic>
      <xdr:nvPicPr>
        <xdr:cNvPr id="57" name="Рисунок 5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6688275" y="140017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0</xdr:colOff>
      <xdr:row>3</xdr:row>
      <xdr:rowOff>0</xdr:rowOff>
    </xdr:from>
    <xdr:to>
      <xdr:col>93</xdr:col>
      <xdr:colOff>342900</xdr:colOff>
      <xdr:row>3</xdr:row>
      <xdr:rowOff>247650</xdr:rowOff>
    </xdr:to>
    <xdr:pic>
      <xdr:nvPicPr>
        <xdr:cNvPr id="58" name="Рисунок 5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8983800" y="14001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0</xdr:colOff>
      <xdr:row>3</xdr:row>
      <xdr:rowOff>0</xdr:rowOff>
    </xdr:from>
    <xdr:to>
      <xdr:col>94</xdr:col>
      <xdr:colOff>381000</xdr:colOff>
      <xdr:row>3</xdr:row>
      <xdr:rowOff>247650</xdr:rowOff>
    </xdr:to>
    <xdr:pic>
      <xdr:nvPicPr>
        <xdr:cNvPr id="59" name="Рисунок 5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00060125" y="14001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0</xdr:colOff>
      <xdr:row>3</xdr:row>
      <xdr:rowOff>0</xdr:rowOff>
    </xdr:from>
    <xdr:to>
      <xdr:col>95</xdr:col>
      <xdr:colOff>247650</xdr:colOff>
      <xdr:row>3</xdr:row>
      <xdr:rowOff>200025</xdr:rowOff>
    </xdr:to>
    <xdr:pic>
      <xdr:nvPicPr>
        <xdr:cNvPr id="60" name="Рисунок 6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0669725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0</xdr:colOff>
      <xdr:row>3</xdr:row>
      <xdr:rowOff>0</xdr:rowOff>
    </xdr:from>
    <xdr:to>
      <xdr:col>96</xdr:col>
      <xdr:colOff>285750</xdr:colOff>
      <xdr:row>3</xdr:row>
      <xdr:rowOff>200025</xdr:rowOff>
    </xdr:to>
    <xdr:pic>
      <xdr:nvPicPr>
        <xdr:cNvPr id="61" name="Рисунок 6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01507925" y="14001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0</xdr:colOff>
      <xdr:row>3</xdr:row>
      <xdr:rowOff>0</xdr:rowOff>
    </xdr:from>
    <xdr:to>
      <xdr:col>98</xdr:col>
      <xdr:colOff>381000</xdr:colOff>
      <xdr:row>3</xdr:row>
      <xdr:rowOff>238125</xdr:rowOff>
    </xdr:to>
    <xdr:pic>
      <xdr:nvPicPr>
        <xdr:cNvPr id="62" name="Рисунок 6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02727125" y="1400175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0</xdr:colOff>
      <xdr:row>3</xdr:row>
      <xdr:rowOff>0</xdr:rowOff>
    </xdr:from>
    <xdr:to>
      <xdr:col>99</xdr:col>
      <xdr:colOff>428625</xdr:colOff>
      <xdr:row>3</xdr:row>
      <xdr:rowOff>238125</xdr:rowOff>
    </xdr:to>
    <xdr:pic>
      <xdr:nvPicPr>
        <xdr:cNvPr id="63" name="Рисунок 6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3774875" y="14001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0</xdr:colOff>
      <xdr:row>3</xdr:row>
      <xdr:rowOff>0</xdr:rowOff>
    </xdr:from>
    <xdr:to>
      <xdr:col>100</xdr:col>
      <xdr:colOff>247650</xdr:colOff>
      <xdr:row>3</xdr:row>
      <xdr:rowOff>200025</xdr:rowOff>
    </xdr:to>
    <xdr:pic>
      <xdr:nvPicPr>
        <xdr:cNvPr id="64" name="Рисунок 6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4432100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0</xdr:colOff>
      <xdr:row>3</xdr:row>
      <xdr:rowOff>0</xdr:rowOff>
    </xdr:from>
    <xdr:to>
      <xdr:col>101</xdr:col>
      <xdr:colOff>285750</xdr:colOff>
      <xdr:row>3</xdr:row>
      <xdr:rowOff>200025</xdr:rowOff>
    </xdr:to>
    <xdr:pic>
      <xdr:nvPicPr>
        <xdr:cNvPr id="65" name="Рисунок 6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05289350" y="14001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0</xdr:colOff>
      <xdr:row>3</xdr:row>
      <xdr:rowOff>0</xdr:rowOff>
    </xdr:from>
    <xdr:to>
      <xdr:col>103</xdr:col>
      <xdr:colOff>247650</xdr:colOff>
      <xdr:row>3</xdr:row>
      <xdr:rowOff>200025</xdr:rowOff>
    </xdr:to>
    <xdr:pic>
      <xdr:nvPicPr>
        <xdr:cNvPr id="66" name="Рисунок 6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6508550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0</xdr:colOff>
      <xdr:row>3</xdr:row>
      <xdr:rowOff>0</xdr:rowOff>
    </xdr:from>
    <xdr:to>
      <xdr:col>104</xdr:col>
      <xdr:colOff>285750</xdr:colOff>
      <xdr:row>3</xdr:row>
      <xdr:rowOff>200025</xdr:rowOff>
    </xdr:to>
    <xdr:pic>
      <xdr:nvPicPr>
        <xdr:cNvPr id="67" name="Рисунок 6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07470575" y="14001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0</xdr:colOff>
      <xdr:row>3</xdr:row>
      <xdr:rowOff>0</xdr:rowOff>
    </xdr:from>
    <xdr:to>
      <xdr:col>105</xdr:col>
      <xdr:colOff>523875</xdr:colOff>
      <xdr:row>3</xdr:row>
      <xdr:rowOff>247650</xdr:rowOff>
    </xdr:to>
    <xdr:pic>
      <xdr:nvPicPr>
        <xdr:cNvPr id="68" name="Рисунок 6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08080175" y="1400175"/>
          <a:ext cx="523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0</xdr:colOff>
      <xdr:row>3</xdr:row>
      <xdr:rowOff>0</xdr:rowOff>
    </xdr:from>
    <xdr:to>
      <xdr:col>106</xdr:col>
      <xdr:colOff>552450</xdr:colOff>
      <xdr:row>3</xdr:row>
      <xdr:rowOff>247650</xdr:rowOff>
    </xdr:to>
    <xdr:pic>
      <xdr:nvPicPr>
        <xdr:cNvPr id="69" name="Рисунок 6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09137450" y="1400175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0</xdr:colOff>
      <xdr:row>3</xdr:row>
      <xdr:rowOff>0</xdr:rowOff>
    </xdr:from>
    <xdr:to>
      <xdr:col>108</xdr:col>
      <xdr:colOff>381000</xdr:colOff>
      <xdr:row>3</xdr:row>
      <xdr:rowOff>228600</xdr:rowOff>
    </xdr:to>
    <xdr:pic>
      <xdr:nvPicPr>
        <xdr:cNvPr id="70" name="Рисунок 7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0928150" y="14001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0</xdr:colOff>
      <xdr:row>3</xdr:row>
      <xdr:rowOff>0</xdr:rowOff>
    </xdr:from>
    <xdr:to>
      <xdr:col>109</xdr:col>
      <xdr:colOff>361950</xdr:colOff>
      <xdr:row>3</xdr:row>
      <xdr:rowOff>228600</xdr:rowOff>
    </xdr:to>
    <xdr:pic>
      <xdr:nvPicPr>
        <xdr:cNvPr id="71" name="Рисунок 7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1509175" y="140017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0</xdr:colOff>
      <xdr:row>3</xdr:row>
      <xdr:rowOff>0</xdr:rowOff>
    </xdr:from>
    <xdr:to>
      <xdr:col>110</xdr:col>
      <xdr:colOff>361950</xdr:colOff>
      <xdr:row>3</xdr:row>
      <xdr:rowOff>228600</xdr:rowOff>
    </xdr:to>
    <xdr:pic>
      <xdr:nvPicPr>
        <xdr:cNvPr id="72" name="Рисунок 7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2118775" y="140017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0</xdr:colOff>
      <xdr:row>3</xdr:row>
      <xdr:rowOff>0</xdr:rowOff>
    </xdr:from>
    <xdr:to>
      <xdr:col>111</xdr:col>
      <xdr:colOff>361950</xdr:colOff>
      <xdr:row>3</xdr:row>
      <xdr:rowOff>228600</xdr:rowOff>
    </xdr:to>
    <xdr:pic>
      <xdr:nvPicPr>
        <xdr:cNvPr id="73" name="Рисунок 7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2728375" y="140017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0</xdr:colOff>
      <xdr:row>3</xdr:row>
      <xdr:rowOff>0</xdr:rowOff>
    </xdr:from>
    <xdr:to>
      <xdr:col>113</xdr:col>
      <xdr:colOff>438150</xdr:colOff>
      <xdr:row>3</xdr:row>
      <xdr:rowOff>228600</xdr:rowOff>
    </xdr:to>
    <xdr:pic>
      <xdr:nvPicPr>
        <xdr:cNvPr id="74" name="Рисунок 7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3947575" y="1400175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0</xdr:colOff>
      <xdr:row>3</xdr:row>
      <xdr:rowOff>0</xdr:rowOff>
    </xdr:from>
    <xdr:to>
      <xdr:col>114</xdr:col>
      <xdr:colOff>438150</xdr:colOff>
      <xdr:row>3</xdr:row>
      <xdr:rowOff>228600</xdr:rowOff>
    </xdr:to>
    <xdr:pic>
      <xdr:nvPicPr>
        <xdr:cNvPr id="75" name="Рисунок 75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557175" y="1400175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0</xdr:colOff>
      <xdr:row>3</xdr:row>
      <xdr:rowOff>0</xdr:rowOff>
    </xdr:from>
    <xdr:to>
      <xdr:col>115</xdr:col>
      <xdr:colOff>361950</xdr:colOff>
      <xdr:row>3</xdr:row>
      <xdr:rowOff>228600</xdr:rowOff>
    </xdr:to>
    <xdr:pic>
      <xdr:nvPicPr>
        <xdr:cNvPr id="76" name="Рисунок 76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5290600" y="140017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0</xdr:colOff>
      <xdr:row>3</xdr:row>
      <xdr:rowOff>0</xdr:rowOff>
    </xdr:from>
    <xdr:to>
      <xdr:col>116</xdr:col>
      <xdr:colOff>361950</xdr:colOff>
      <xdr:row>3</xdr:row>
      <xdr:rowOff>228600</xdr:rowOff>
    </xdr:to>
    <xdr:pic>
      <xdr:nvPicPr>
        <xdr:cNvPr id="77" name="Рисунок 7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5871625" y="140017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0</xdr:colOff>
      <xdr:row>3</xdr:row>
      <xdr:rowOff>0</xdr:rowOff>
    </xdr:from>
    <xdr:to>
      <xdr:col>118</xdr:col>
      <xdr:colOff>390525</xdr:colOff>
      <xdr:row>3</xdr:row>
      <xdr:rowOff>247650</xdr:rowOff>
    </xdr:to>
    <xdr:pic>
      <xdr:nvPicPr>
        <xdr:cNvPr id="78" name="Рисунок 78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7071775" y="1400175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0</xdr:colOff>
      <xdr:row>3</xdr:row>
      <xdr:rowOff>0</xdr:rowOff>
    </xdr:from>
    <xdr:to>
      <xdr:col>119</xdr:col>
      <xdr:colOff>428625</xdr:colOff>
      <xdr:row>3</xdr:row>
      <xdr:rowOff>247650</xdr:rowOff>
    </xdr:to>
    <xdr:pic>
      <xdr:nvPicPr>
        <xdr:cNvPr id="79" name="Рисунок 79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8110000" y="140017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0</xdr:colOff>
      <xdr:row>3</xdr:row>
      <xdr:rowOff>0</xdr:rowOff>
    </xdr:from>
    <xdr:to>
      <xdr:col>120</xdr:col>
      <xdr:colOff>247650</xdr:colOff>
      <xdr:row>3</xdr:row>
      <xdr:rowOff>200025</xdr:rowOff>
    </xdr:to>
    <xdr:pic>
      <xdr:nvPicPr>
        <xdr:cNvPr id="80" name="Рисунок 80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8719600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0</xdr:colOff>
      <xdr:row>3</xdr:row>
      <xdr:rowOff>0</xdr:rowOff>
    </xdr:from>
    <xdr:to>
      <xdr:col>121</xdr:col>
      <xdr:colOff>285750</xdr:colOff>
      <xdr:row>3</xdr:row>
      <xdr:rowOff>200025</xdr:rowOff>
    </xdr:to>
    <xdr:pic>
      <xdr:nvPicPr>
        <xdr:cNvPr id="81" name="Рисунок 8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9576850" y="14001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0</xdr:colOff>
      <xdr:row>3</xdr:row>
      <xdr:rowOff>0</xdr:rowOff>
    </xdr:from>
    <xdr:to>
      <xdr:col>123</xdr:col>
      <xdr:colOff>342900</xdr:colOff>
      <xdr:row>3</xdr:row>
      <xdr:rowOff>238125</xdr:rowOff>
    </xdr:to>
    <xdr:pic>
      <xdr:nvPicPr>
        <xdr:cNvPr id="82" name="Рисунок 82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20796050" y="14001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0</xdr:colOff>
      <xdr:row>3</xdr:row>
      <xdr:rowOff>0</xdr:rowOff>
    </xdr:from>
    <xdr:to>
      <xdr:col>124</xdr:col>
      <xdr:colOff>390525</xdr:colOff>
      <xdr:row>3</xdr:row>
      <xdr:rowOff>238125</xdr:rowOff>
    </xdr:to>
    <xdr:pic>
      <xdr:nvPicPr>
        <xdr:cNvPr id="83" name="Рисунок 83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1815225" y="1400175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0</xdr:colOff>
      <xdr:row>3</xdr:row>
      <xdr:rowOff>0</xdr:rowOff>
    </xdr:from>
    <xdr:to>
      <xdr:col>125</xdr:col>
      <xdr:colOff>247650</xdr:colOff>
      <xdr:row>3</xdr:row>
      <xdr:rowOff>200025</xdr:rowOff>
    </xdr:to>
    <xdr:pic>
      <xdr:nvPicPr>
        <xdr:cNvPr id="84" name="Рисунок 84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2424825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0</xdr:colOff>
      <xdr:row>3</xdr:row>
      <xdr:rowOff>0</xdr:rowOff>
    </xdr:from>
    <xdr:to>
      <xdr:col>126</xdr:col>
      <xdr:colOff>285750</xdr:colOff>
      <xdr:row>3</xdr:row>
      <xdr:rowOff>200025</xdr:rowOff>
    </xdr:to>
    <xdr:pic>
      <xdr:nvPicPr>
        <xdr:cNvPr id="85" name="Рисунок 85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23329700" y="14001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0</xdr:colOff>
      <xdr:row>3</xdr:row>
      <xdr:rowOff>0</xdr:rowOff>
    </xdr:from>
    <xdr:to>
      <xdr:col>128</xdr:col>
      <xdr:colOff>342900</xdr:colOff>
      <xdr:row>3</xdr:row>
      <xdr:rowOff>238125</xdr:rowOff>
    </xdr:to>
    <xdr:pic>
      <xdr:nvPicPr>
        <xdr:cNvPr id="86" name="Рисунок 86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24577475" y="14001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0</xdr:colOff>
      <xdr:row>3</xdr:row>
      <xdr:rowOff>0</xdr:rowOff>
    </xdr:from>
    <xdr:to>
      <xdr:col>129</xdr:col>
      <xdr:colOff>381000</xdr:colOff>
      <xdr:row>3</xdr:row>
      <xdr:rowOff>238125</xdr:rowOff>
    </xdr:to>
    <xdr:pic>
      <xdr:nvPicPr>
        <xdr:cNvPr id="87" name="Рисунок 87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25587125" y="1400175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0</xdr:colOff>
      <xdr:row>3</xdr:row>
      <xdr:rowOff>0</xdr:rowOff>
    </xdr:from>
    <xdr:to>
      <xdr:col>130</xdr:col>
      <xdr:colOff>247650</xdr:colOff>
      <xdr:row>3</xdr:row>
      <xdr:rowOff>200025</xdr:rowOff>
    </xdr:to>
    <xdr:pic>
      <xdr:nvPicPr>
        <xdr:cNvPr id="88" name="Рисунок 88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26196725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0</xdr:colOff>
      <xdr:row>3</xdr:row>
      <xdr:rowOff>0</xdr:rowOff>
    </xdr:from>
    <xdr:to>
      <xdr:col>131</xdr:col>
      <xdr:colOff>285750</xdr:colOff>
      <xdr:row>3</xdr:row>
      <xdr:rowOff>200025</xdr:rowOff>
    </xdr:to>
    <xdr:pic>
      <xdr:nvPicPr>
        <xdr:cNvPr id="89" name="Рисунок 89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26806325" y="14001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0</xdr:colOff>
      <xdr:row>3</xdr:row>
      <xdr:rowOff>0</xdr:rowOff>
    </xdr:from>
    <xdr:to>
      <xdr:col>133</xdr:col>
      <xdr:colOff>390525</xdr:colOff>
      <xdr:row>3</xdr:row>
      <xdr:rowOff>247650</xdr:rowOff>
    </xdr:to>
    <xdr:pic>
      <xdr:nvPicPr>
        <xdr:cNvPr id="90" name="Рисунок 90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8025525" y="1400175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0</xdr:colOff>
      <xdr:row>3</xdr:row>
      <xdr:rowOff>0</xdr:rowOff>
    </xdr:from>
    <xdr:to>
      <xdr:col>134</xdr:col>
      <xdr:colOff>428625</xdr:colOff>
      <xdr:row>3</xdr:row>
      <xdr:rowOff>247650</xdr:rowOff>
    </xdr:to>
    <xdr:pic>
      <xdr:nvPicPr>
        <xdr:cNvPr id="91" name="Рисунок 9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29035175" y="1400175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0</xdr:colOff>
      <xdr:row>3</xdr:row>
      <xdr:rowOff>0</xdr:rowOff>
    </xdr:from>
    <xdr:to>
      <xdr:col>135</xdr:col>
      <xdr:colOff>247650</xdr:colOff>
      <xdr:row>3</xdr:row>
      <xdr:rowOff>200025</xdr:rowOff>
    </xdr:to>
    <xdr:pic>
      <xdr:nvPicPr>
        <xdr:cNvPr id="92" name="Рисунок 92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29644775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0</xdr:colOff>
      <xdr:row>3</xdr:row>
      <xdr:rowOff>0</xdr:rowOff>
    </xdr:from>
    <xdr:to>
      <xdr:col>136</xdr:col>
      <xdr:colOff>285750</xdr:colOff>
      <xdr:row>3</xdr:row>
      <xdr:rowOff>200025</xdr:rowOff>
    </xdr:to>
    <xdr:pic>
      <xdr:nvPicPr>
        <xdr:cNvPr id="93" name="Рисунок 93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30454400" y="14001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0</xdr:colOff>
      <xdr:row>3</xdr:row>
      <xdr:rowOff>0</xdr:rowOff>
    </xdr:from>
    <xdr:to>
      <xdr:col>138</xdr:col>
      <xdr:colOff>342900</xdr:colOff>
      <xdr:row>3</xdr:row>
      <xdr:rowOff>238125</xdr:rowOff>
    </xdr:to>
    <xdr:pic>
      <xdr:nvPicPr>
        <xdr:cNvPr id="94" name="Рисунок 94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31673600" y="14001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0</xdr:colOff>
      <xdr:row>3</xdr:row>
      <xdr:rowOff>0</xdr:rowOff>
    </xdr:from>
    <xdr:to>
      <xdr:col>139</xdr:col>
      <xdr:colOff>381000</xdr:colOff>
      <xdr:row>3</xdr:row>
      <xdr:rowOff>238125</xdr:rowOff>
    </xdr:to>
    <xdr:pic>
      <xdr:nvPicPr>
        <xdr:cNvPr id="95" name="Рисунок 95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32721350" y="1400175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0</xdr:colOff>
      <xdr:row>3</xdr:row>
      <xdr:rowOff>0</xdr:rowOff>
    </xdr:from>
    <xdr:to>
      <xdr:col>140</xdr:col>
      <xdr:colOff>247650</xdr:colOff>
      <xdr:row>3</xdr:row>
      <xdr:rowOff>200025</xdr:rowOff>
    </xdr:to>
    <xdr:pic>
      <xdr:nvPicPr>
        <xdr:cNvPr id="96" name="Рисунок 96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3330950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0</xdr:colOff>
      <xdr:row>3</xdr:row>
      <xdr:rowOff>0</xdr:rowOff>
    </xdr:from>
    <xdr:to>
      <xdr:col>141</xdr:col>
      <xdr:colOff>285750</xdr:colOff>
      <xdr:row>3</xdr:row>
      <xdr:rowOff>200025</xdr:rowOff>
    </xdr:to>
    <xdr:pic>
      <xdr:nvPicPr>
        <xdr:cNvPr id="97" name="Рисунок 97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34178675" y="14001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0</xdr:colOff>
      <xdr:row>3</xdr:row>
      <xdr:rowOff>0</xdr:rowOff>
    </xdr:from>
    <xdr:to>
      <xdr:col>143</xdr:col>
      <xdr:colOff>304800</xdr:colOff>
      <xdr:row>3</xdr:row>
      <xdr:rowOff>238125</xdr:rowOff>
    </xdr:to>
    <xdr:pic>
      <xdr:nvPicPr>
        <xdr:cNvPr id="98" name="Рисунок 98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35397875" y="14001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0</xdr:colOff>
      <xdr:row>3</xdr:row>
      <xdr:rowOff>0</xdr:rowOff>
    </xdr:from>
    <xdr:to>
      <xdr:col>144</xdr:col>
      <xdr:colOff>342900</xdr:colOff>
      <xdr:row>3</xdr:row>
      <xdr:rowOff>238125</xdr:rowOff>
    </xdr:to>
    <xdr:pic>
      <xdr:nvPicPr>
        <xdr:cNvPr id="99" name="Рисунок 99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36493250" y="14001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0</xdr:colOff>
      <xdr:row>3</xdr:row>
      <xdr:rowOff>0</xdr:rowOff>
    </xdr:from>
    <xdr:to>
      <xdr:col>145</xdr:col>
      <xdr:colOff>247650</xdr:colOff>
      <xdr:row>3</xdr:row>
      <xdr:rowOff>200025</xdr:rowOff>
    </xdr:to>
    <xdr:pic>
      <xdr:nvPicPr>
        <xdr:cNvPr id="100" name="Рисунок 100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37188575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0</xdr:colOff>
      <xdr:row>3</xdr:row>
      <xdr:rowOff>0</xdr:rowOff>
    </xdr:from>
    <xdr:to>
      <xdr:col>146</xdr:col>
      <xdr:colOff>285750</xdr:colOff>
      <xdr:row>3</xdr:row>
      <xdr:rowOff>200025</xdr:rowOff>
    </xdr:to>
    <xdr:pic>
      <xdr:nvPicPr>
        <xdr:cNvPr id="101" name="Рисунок 10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38064875" y="14001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0</xdr:colOff>
      <xdr:row>3</xdr:row>
      <xdr:rowOff>0</xdr:rowOff>
    </xdr:from>
    <xdr:to>
      <xdr:col>148</xdr:col>
      <xdr:colOff>342900</xdr:colOff>
      <xdr:row>3</xdr:row>
      <xdr:rowOff>247650</xdr:rowOff>
    </xdr:to>
    <xdr:pic>
      <xdr:nvPicPr>
        <xdr:cNvPr id="102" name="Рисунок 102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39284075" y="14001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0</xdr:colOff>
      <xdr:row>3</xdr:row>
      <xdr:rowOff>0</xdr:rowOff>
    </xdr:from>
    <xdr:to>
      <xdr:col>149</xdr:col>
      <xdr:colOff>381000</xdr:colOff>
      <xdr:row>3</xdr:row>
      <xdr:rowOff>247650</xdr:rowOff>
    </xdr:to>
    <xdr:pic>
      <xdr:nvPicPr>
        <xdr:cNvPr id="103" name="Рисунок 103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40350875" y="140017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150</xdr:col>
      <xdr:colOff>0</xdr:colOff>
      <xdr:row>3</xdr:row>
      <xdr:rowOff>0</xdr:rowOff>
    </xdr:from>
    <xdr:to>
      <xdr:col>150</xdr:col>
      <xdr:colOff>247650</xdr:colOff>
      <xdr:row>3</xdr:row>
      <xdr:rowOff>200025</xdr:rowOff>
    </xdr:to>
    <xdr:pic>
      <xdr:nvPicPr>
        <xdr:cNvPr id="104" name="Рисунок 104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40998575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151</xdr:col>
      <xdr:colOff>0</xdr:colOff>
      <xdr:row>3</xdr:row>
      <xdr:rowOff>0</xdr:rowOff>
    </xdr:from>
    <xdr:to>
      <xdr:col>151</xdr:col>
      <xdr:colOff>247650</xdr:colOff>
      <xdr:row>3</xdr:row>
      <xdr:rowOff>200025</xdr:rowOff>
    </xdr:to>
    <xdr:pic>
      <xdr:nvPicPr>
        <xdr:cNvPr id="105" name="Рисунок 105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41893925" y="14001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3</xdr:row>
      <xdr:rowOff>0</xdr:rowOff>
    </xdr:from>
    <xdr:to>
      <xdr:col>42</xdr:col>
      <xdr:colOff>571500</xdr:colOff>
      <xdr:row>3</xdr:row>
      <xdr:rowOff>247650</xdr:rowOff>
    </xdr:to>
    <xdr:pic>
      <xdr:nvPicPr>
        <xdr:cNvPr id="106" name="Рисунок 106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48567975" y="14001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66675</xdr:rowOff>
    </xdr:from>
    <xdr:to>
      <xdr:col>1</xdr:col>
      <xdr:colOff>257175</xdr:colOff>
      <xdr:row>3</xdr:row>
      <xdr:rowOff>295275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1050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latovaron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B1">
      <selection activeCell="D12" sqref="D12"/>
    </sheetView>
  </sheetViews>
  <sheetFormatPr defaultColWidth="9.140625" defaultRowHeight="15"/>
  <cols>
    <col min="3" max="3" width="64.8515625" style="0" customWidth="1"/>
    <col min="4" max="4" width="45.7109375" style="0" customWidth="1"/>
  </cols>
  <sheetData>
    <row r="2" spans="2:6" ht="18.75">
      <c r="B2" s="33" t="s">
        <v>101</v>
      </c>
      <c r="C2" s="33"/>
      <c r="D2" s="33"/>
      <c r="E2" s="33"/>
      <c r="F2" s="33"/>
    </row>
    <row r="3" ht="15" thickBot="1"/>
    <row r="4" spans="3:4" ht="37.5" customHeight="1">
      <c r="C4" s="34" t="s">
        <v>102</v>
      </c>
      <c r="D4" s="36" t="s">
        <v>49</v>
      </c>
    </row>
    <row r="5" spans="3:4" ht="75" customHeight="1" thickBot="1">
      <c r="C5" s="35"/>
      <c r="D5" s="37"/>
    </row>
    <row r="6" spans="3:4" ht="19.5" thickBot="1">
      <c r="C6" s="29" t="s">
        <v>103</v>
      </c>
      <c r="D6" s="30" t="s">
        <v>50</v>
      </c>
    </row>
    <row r="7" spans="3:4" ht="38.25" thickBot="1">
      <c r="C7" s="29" t="s">
        <v>104</v>
      </c>
      <c r="D7" s="30" t="s">
        <v>49</v>
      </c>
    </row>
    <row r="8" spans="3:4" ht="19.5" thickBot="1">
      <c r="C8" s="29" t="s">
        <v>105</v>
      </c>
      <c r="D8" s="30" t="s">
        <v>51</v>
      </c>
    </row>
    <row r="9" spans="3:4" ht="38.25" thickBot="1">
      <c r="C9" s="29" t="s">
        <v>106</v>
      </c>
      <c r="D9" s="30" t="s">
        <v>52</v>
      </c>
    </row>
    <row r="10" spans="3:4" ht="19.5" thickBot="1">
      <c r="C10" s="29" t="s">
        <v>107</v>
      </c>
      <c r="D10" s="30" t="s">
        <v>53</v>
      </c>
    </row>
    <row r="11" spans="3:4" ht="19.5" thickBot="1">
      <c r="C11" s="29" t="s">
        <v>108</v>
      </c>
      <c r="D11" s="30" t="s">
        <v>54</v>
      </c>
    </row>
    <row r="12" spans="3:4" ht="19.5" thickBot="1">
      <c r="C12" s="29" t="s">
        <v>109</v>
      </c>
      <c r="D12" s="32" t="s">
        <v>55</v>
      </c>
    </row>
  </sheetData>
  <sheetProtection/>
  <mergeCells count="3">
    <mergeCell ref="B2:F2"/>
    <mergeCell ref="C4:C5"/>
    <mergeCell ref="D4:D5"/>
  </mergeCells>
  <hyperlinks>
    <hyperlink ref="D12" r:id="rId1" display="filatovarono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1975"/>
  <sheetViews>
    <sheetView tabSelected="1" view="pageBreakPreview" zoomScale="92" zoomScaleNormal="80" zoomScaleSheetLayoutView="92" zoomScalePageLayoutView="0" workbookViewId="0" topLeftCell="EL1">
      <selection activeCell="DH8" sqref="DH8"/>
    </sheetView>
  </sheetViews>
  <sheetFormatPr defaultColWidth="9.140625" defaultRowHeight="99" customHeight="1"/>
  <cols>
    <col min="1" max="1" width="15.7109375" style="0" customWidth="1"/>
    <col min="2" max="2" width="9.140625" style="1" customWidth="1"/>
    <col min="3" max="3" width="18.140625" style="1" customWidth="1"/>
    <col min="4" max="4" width="18.421875" style="1" customWidth="1"/>
    <col min="5" max="5" width="18.57421875" style="1" customWidth="1"/>
    <col min="6" max="7" width="18.28125" style="1" customWidth="1"/>
    <col min="8" max="8" width="9.421875" style="1" customWidth="1"/>
    <col min="9" max="9" width="27.8515625" style="1" customWidth="1"/>
    <col min="10" max="10" width="19.421875" style="1" customWidth="1"/>
    <col min="11" max="11" width="10.140625" style="1" customWidth="1"/>
    <col min="12" max="12" width="28.00390625" style="1" customWidth="1"/>
    <col min="13" max="13" width="18.57421875" style="1" customWidth="1"/>
    <col min="14" max="14" width="9.140625" style="1" customWidth="1"/>
    <col min="15" max="15" width="25.7109375" style="1" customWidth="1"/>
    <col min="16" max="16" width="25.57421875" style="1" customWidth="1"/>
    <col min="17" max="17" width="24.28125" style="1" customWidth="1"/>
    <col min="18" max="18" width="9.140625" style="1" customWidth="1"/>
    <col min="19" max="19" width="25.28125" style="1" customWidth="1"/>
    <col min="20" max="20" width="22.7109375" style="1" customWidth="1"/>
    <col min="21" max="21" width="19.140625" style="1" customWidth="1"/>
    <col min="22" max="22" width="16.57421875" style="1" customWidth="1"/>
    <col min="23" max="23" width="23.28125" style="1" customWidth="1"/>
    <col min="24" max="24" width="9.140625" style="1" customWidth="1"/>
    <col min="25" max="25" width="19.140625" style="1" customWidth="1"/>
    <col min="26" max="26" width="18.421875" style="1" customWidth="1"/>
    <col min="27" max="30" width="9.140625" style="1" customWidth="1"/>
    <col min="31" max="31" width="22.140625" style="1" customWidth="1"/>
    <col min="32" max="32" width="21.421875" style="1" customWidth="1"/>
    <col min="33" max="33" width="20.00390625" style="1" customWidth="1"/>
    <col min="34" max="34" width="18.8515625" style="1" customWidth="1"/>
    <col min="35" max="35" width="12.57421875" style="1" customWidth="1"/>
    <col min="36" max="36" width="22.421875" style="1" customWidth="1"/>
    <col min="37" max="37" width="15.57421875" style="1" customWidth="1"/>
    <col min="38" max="38" width="9.00390625" style="1" customWidth="1"/>
    <col min="39" max="39" width="21.00390625" style="1" customWidth="1"/>
    <col min="40" max="40" width="14.57421875" style="1" customWidth="1"/>
    <col min="41" max="41" width="23.7109375" style="1" customWidth="1"/>
    <col min="42" max="42" width="13.00390625" style="1" customWidth="1"/>
    <col min="43" max="43" width="11.140625" style="1" customWidth="1"/>
    <col min="44" max="44" width="10.28125" style="1" customWidth="1"/>
    <col min="45" max="45" width="9.140625" style="1" customWidth="1"/>
    <col min="46" max="46" width="8.7109375" style="1" customWidth="1"/>
    <col min="47" max="52" width="9.140625" style="1" customWidth="1"/>
    <col min="53" max="53" width="14.140625" style="1" customWidth="1"/>
    <col min="54" max="54" width="9.140625" style="1" customWidth="1"/>
    <col min="55" max="55" width="16.7109375" style="1" customWidth="1"/>
    <col min="56" max="56" width="9.140625" style="1" customWidth="1"/>
    <col min="57" max="57" width="16.28125" style="1" customWidth="1"/>
    <col min="58" max="58" width="17.57421875" style="1" customWidth="1"/>
    <col min="59" max="60" width="12.57421875" style="1" customWidth="1"/>
    <col min="61" max="61" width="21.421875" style="1" customWidth="1"/>
    <col min="62" max="62" width="12.7109375" style="1" customWidth="1"/>
    <col min="63" max="63" width="9.140625" style="1" customWidth="1"/>
    <col min="64" max="64" width="16.28125" style="1" customWidth="1"/>
    <col min="65" max="65" width="11.421875" style="1" customWidth="1"/>
    <col min="66" max="66" width="12.140625" style="1" customWidth="1"/>
    <col min="67" max="68" width="9.140625" style="1" customWidth="1"/>
    <col min="69" max="69" width="48.421875" style="1" customWidth="1"/>
    <col min="70" max="70" width="20.140625" style="1" customWidth="1"/>
    <col min="71" max="71" width="9.140625" style="1" customWidth="1"/>
    <col min="72" max="72" width="44.421875" style="1" customWidth="1"/>
    <col min="73" max="73" width="19.421875" style="1" customWidth="1"/>
    <col min="74" max="74" width="9.140625" style="1" customWidth="1"/>
    <col min="75" max="75" width="24.00390625" style="1" customWidth="1"/>
    <col min="76" max="76" width="24.57421875" style="1" customWidth="1"/>
    <col min="77" max="77" width="15.421875" style="1" customWidth="1"/>
    <col min="78" max="78" width="15.57421875" style="1" customWidth="1"/>
    <col min="79" max="79" width="16.140625" style="1" customWidth="1"/>
    <col min="80" max="80" width="15.7109375" style="1" customWidth="1"/>
    <col min="81" max="81" width="14.7109375" style="1" customWidth="1"/>
    <col min="82" max="82" width="15.57421875" style="1" customWidth="1"/>
    <col min="83" max="83" width="17.140625" style="1" customWidth="1"/>
    <col min="84" max="84" width="18.7109375" style="1" customWidth="1"/>
    <col min="85" max="85" width="9.140625" style="1" customWidth="1"/>
    <col min="86" max="86" width="24.28125" style="1" customWidth="1"/>
    <col min="87" max="87" width="13.140625" style="1" customWidth="1"/>
    <col min="88" max="88" width="22.7109375" style="1" customWidth="1"/>
    <col min="89" max="89" width="11.28125" style="1" customWidth="1"/>
    <col min="90" max="90" width="9.140625" style="1" customWidth="1"/>
    <col min="91" max="91" width="12.8515625" style="1" customWidth="1"/>
    <col min="92" max="92" width="12.421875" style="1" customWidth="1"/>
    <col min="93" max="93" width="9.140625" style="1" customWidth="1"/>
    <col min="94" max="94" width="16.140625" style="1" customWidth="1"/>
    <col min="95" max="95" width="9.140625" style="1" customWidth="1"/>
    <col min="96" max="96" width="12.57421875" style="1" customWidth="1"/>
    <col min="97" max="98" width="9.140625" style="1" customWidth="1"/>
    <col min="99" max="99" width="15.7109375" style="1" customWidth="1"/>
    <col min="100" max="100" width="9.8515625" style="1" customWidth="1"/>
    <col min="101" max="101" width="12.8515625" style="1" customWidth="1"/>
    <col min="102" max="103" width="9.140625" style="1" customWidth="1"/>
    <col min="104" max="104" width="14.421875" style="1" customWidth="1"/>
    <col min="105" max="105" width="9.140625" style="1" customWidth="1"/>
    <col min="106" max="106" width="15.8515625" style="1" customWidth="1"/>
    <col min="107" max="107" width="9.140625" style="1" customWidth="1"/>
    <col min="108" max="108" width="17.7109375" style="1" customWidth="1"/>
    <col min="109" max="109" width="8.7109375" style="1" customWidth="1"/>
    <col min="110" max="114" width="9.140625" style="1" customWidth="1"/>
    <col min="115" max="115" width="11.00390625" style="1" customWidth="1"/>
    <col min="116" max="116" width="8.7109375" style="1" customWidth="1"/>
    <col min="117" max="117" width="8.8515625" style="1" customWidth="1"/>
    <col min="118" max="118" width="9.140625" style="1" customWidth="1"/>
    <col min="119" max="119" width="15.57421875" style="1" customWidth="1"/>
    <col min="120" max="120" width="9.140625" style="1" customWidth="1"/>
    <col min="121" max="121" width="12.8515625" style="1" customWidth="1"/>
    <col min="122" max="123" width="9.140625" style="1" customWidth="1"/>
    <col min="124" max="124" width="15.28125" style="1" customWidth="1"/>
    <col min="125" max="125" width="9.140625" style="1" customWidth="1"/>
    <col min="126" max="126" width="13.57421875" style="1" customWidth="1"/>
    <col min="127" max="127" width="9.57421875" style="1" customWidth="1"/>
    <col min="128" max="128" width="9.140625" style="1" customWidth="1"/>
    <col min="129" max="129" width="15.140625" style="1" customWidth="1"/>
    <col min="130" max="133" width="9.140625" style="1" customWidth="1"/>
    <col min="134" max="134" width="15.140625" style="1" customWidth="1"/>
    <col min="135" max="135" width="9.140625" style="1" customWidth="1"/>
    <col min="136" max="136" width="12.140625" style="1" customWidth="1"/>
    <col min="137" max="138" width="9.140625" style="1" customWidth="1"/>
    <col min="139" max="139" width="15.7109375" style="1" customWidth="1"/>
    <col min="140" max="140" width="9.140625" style="1" customWidth="1"/>
    <col min="141" max="141" width="12.7109375" style="1" customWidth="1"/>
    <col min="142" max="143" width="9.140625" style="1" customWidth="1"/>
    <col min="144" max="144" width="16.421875" style="1" customWidth="1"/>
    <col min="145" max="145" width="10.421875" style="1" customWidth="1"/>
    <col min="146" max="146" width="13.140625" style="1" customWidth="1"/>
    <col min="147" max="148" width="9.140625" style="1" customWidth="1"/>
    <col min="149" max="149" width="16.00390625" style="1" customWidth="1"/>
    <col min="150" max="150" width="9.7109375" style="1" customWidth="1"/>
    <col min="151" max="151" width="13.421875" style="1" customWidth="1"/>
    <col min="152" max="152" width="12.8515625" style="1" customWidth="1"/>
    <col min="153" max="16384" width="9.140625" style="1" customWidth="1"/>
  </cols>
  <sheetData>
    <row r="1" spans="1:13" s="18" customFormat="1" ht="27.75" customHeight="1" thickBot="1">
      <c r="A1" s="9"/>
      <c r="B1" s="75" t="s">
        <v>17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52" s="18" customFormat="1" ht="31.5" customHeight="1">
      <c r="A2" s="10"/>
      <c r="B2" s="52" t="s">
        <v>114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 t="s">
        <v>115</v>
      </c>
      <c r="O2" s="38"/>
      <c r="P2" s="38"/>
      <c r="Q2" s="38"/>
      <c r="R2" s="38"/>
      <c r="S2" s="38"/>
      <c r="T2" s="38"/>
      <c r="U2" s="38" t="s">
        <v>116</v>
      </c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76" t="s">
        <v>117</v>
      </c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8"/>
      <c r="BP2" s="38" t="s">
        <v>118</v>
      </c>
      <c r="BQ2" s="38"/>
      <c r="BR2" s="38"/>
      <c r="BS2" s="38"/>
      <c r="BT2" s="38"/>
      <c r="BU2" s="38"/>
      <c r="BV2" s="76" t="s">
        <v>119</v>
      </c>
      <c r="BW2" s="77"/>
      <c r="BX2" s="77"/>
      <c r="BY2" s="77"/>
      <c r="BZ2" s="77"/>
      <c r="CA2" s="77"/>
      <c r="CB2" s="77"/>
      <c r="CC2" s="77"/>
      <c r="CD2" s="77"/>
      <c r="CE2" s="77"/>
      <c r="CF2" s="78"/>
      <c r="CG2" s="38" t="s">
        <v>120</v>
      </c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 t="s">
        <v>121</v>
      </c>
      <c r="CZ2" s="38"/>
      <c r="DA2" s="38"/>
      <c r="DB2" s="38"/>
      <c r="DC2" s="38"/>
      <c r="DD2" s="38" t="s">
        <v>122</v>
      </c>
      <c r="DE2" s="38"/>
      <c r="DF2" s="38"/>
      <c r="DG2" s="38"/>
      <c r="DH2" s="38"/>
      <c r="DI2" s="38"/>
      <c r="DJ2" s="38"/>
      <c r="DK2" s="38"/>
      <c r="DL2" s="38"/>
      <c r="DM2" s="38"/>
      <c r="DN2" s="38" t="s">
        <v>123</v>
      </c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70"/>
    </row>
    <row r="3" spans="1:152" s="18" customFormat="1" ht="51" customHeight="1">
      <c r="A3" s="11"/>
      <c r="B3" s="42" t="s">
        <v>124</v>
      </c>
      <c r="C3" s="43"/>
      <c r="D3" s="43"/>
      <c r="E3" s="43"/>
      <c r="F3" s="43"/>
      <c r="G3" s="43"/>
      <c r="H3" s="43" t="s">
        <v>125</v>
      </c>
      <c r="I3" s="43"/>
      <c r="J3" s="43"/>
      <c r="K3" s="43" t="s">
        <v>126</v>
      </c>
      <c r="L3" s="43"/>
      <c r="M3" s="43"/>
      <c r="N3" s="48" t="s">
        <v>127</v>
      </c>
      <c r="O3" s="48"/>
      <c r="P3" s="48"/>
      <c r="Q3" s="48"/>
      <c r="R3" s="49" t="s">
        <v>128</v>
      </c>
      <c r="S3" s="49"/>
      <c r="T3" s="49"/>
      <c r="U3" s="48" t="s">
        <v>129</v>
      </c>
      <c r="V3" s="48"/>
      <c r="W3" s="48"/>
      <c r="X3" s="48" t="s">
        <v>130</v>
      </c>
      <c r="Y3" s="48"/>
      <c r="Z3" s="48"/>
      <c r="AA3" s="65" t="s">
        <v>131</v>
      </c>
      <c r="AB3" s="66"/>
      <c r="AC3" s="66"/>
      <c r="AD3" s="66"/>
      <c r="AE3" s="66"/>
      <c r="AF3" s="66"/>
      <c r="AG3" s="66"/>
      <c r="AH3" s="66"/>
      <c r="AI3" s="67"/>
      <c r="AJ3" s="65" t="s">
        <v>132</v>
      </c>
      <c r="AK3" s="66"/>
      <c r="AL3" s="66"/>
      <c r="AM3" s="66"/>
      <c r="AN3" s="66"/>
      <c r="AO3" s="66"/>
      <c r="AP3" s="66"/>
      <c r="AQ3" s="67"/>
      <c r="AR3" s="65" t="s">
        <v>133</v>
      </c>
      <c r="AS3" s="66"/>
      <c r="AT3" s="66"/>
      <c r="AU3" s="66"/>
      <c r="AV3" s="66"/>
      <c r="AW3" s="66"/>
      <c r="AX3" s="66"/>
      <c r="AY3" s="66"/>
      <c r="AZ3" s="66"/>
      <c r="BA3" s="66"/>
      <c r="BB3" s="67"/>
      <c r="BC3" s="65" t="s">
        <v>134</v>
      </c>
      <c r="BD3" s="66"/>
      <c r="BE3" s="66"/>
      <c r="BF3" s="66"/>
      <c r="BG3" s="66"/>
      <c r="BH3" s="66"/>
      <c r="BI3" s="66"/>
      <c r="BJ3" s="67"/>
      <c r="BK3" s="49" t="s">
        <v>135</v>
      </c>
      <c r="BL3" s="49"/>
      <c r="BM3" s="49"/>
      <c r="BN3" s="49"/>
      <c r="BO3" s="49"/>
      <c r="BP3" s="49" t="s">
        <v>136</v>
      </c>
      <c r="BQ3" s="49"/>
      <c r="BR3" s="49"/>
      <c r="BS3" s="48" t="s">
        <v>137</v>
      </c>
      <c r="BT3" s="48"/>
      <c r="BU3" s="48"/>
      <c r="BV3" s="48" t="s">
        <v>138</v>
      </c>
      <c r="BW3" s="48"/>
      <c r="BX3" s="48"/>
      <c r="BY3" s="65" t="s">
        <v>139</v>
      </c>
      <c r="BZ3" s="67"/>
      <c r="CA3" s="65" t="s">
        <v>140</v>
      </c>
      <c r="CB3" s="67"/>
      <c r="CC3" s="65" t="s">
        <v>141</v>
      </c>
      <c r="CD3" s="67"/>
      <c r="CE3" s="65" t="s">
        <v>142</v>
      </c>
      <c r="CF3" s="67"/>
      <c r="CG3" s="48" t="s">
        <v>143</v>
      </c>
      <c r="CH3" s="48"/>
      <c r="CI3" s="48"/>
      <c r="CJ3" s="48"/>
      <c r="CK3" s="48"/>
      <c r="CL3" s="48" t="s">
        <v>144</v>
      </c>
      <c r="CM3" s="48"/>
      <c r="CN3" s="48"/>
      <c r="CO3" s="48" t="s">
        <v>145</v>
      </c>
      <c r="CP3" s="48"/>
      <c r="CQ3" s="48"/>
      <c r="CR3" s="48"/>
      <c r="CS3" s="48"/>
      <c r="CT3" s="48" t="s">
        <v>146</v>
      </c>
      <c r="CU3" s="48"/>
      <c r="CV3" s="48"/>
      <c r="CW3" s="48"/>
      <c r="CX3" s="48"/>
      <c r="CY3" s="48" t="s">
        <v>147</v>
      </c>
      <c r="CZ3" s="48"/>
      <c r="DA3" s="48"/>
      <c r="DB3" s="48"/>
      <c r="DC3" s="48"/>
      <c r="DD3" s="65" t="s">
        <v>148</v>
      </c>
      <c r="DE3" s="66"/>
      <c r="DF3" s="66"/>
      <c r="DG3" s="66"/>
      <c r="DH3" s="67"/>
      <c r="DI3" s="65" t="s">
        <v>149</v>
      </c>
      <c r="DJ3" s="66"/>
      <c r="DK3" s="66"/>
      <c r="DL3" s="66"/>
      <c r="DM3" s="67"/>
      <c r="DN3" s="48" t="s">
        <v>150</v>
      </c>
      <c r="DO3" s="48"/>
      <c r="DP3" s="48"/>
      <c r="DQ3" s="48"/>
      <c r="DR3" s="48"/>
      <c r="DS3" s="65" t="s">
        <v>151</v>
      </c>
      <c r="DT3" s="66"/>
      <c r="DU3" s="66"/>
      <c r="DV3" s="66"/>
      <c r="DW3" s="67"/>
      <c r="DX3" s="65" t="s">
        <v>152</v>
      </c>
      <c r="DY3" s="66"/>
      <c r="DZ3" s="66"/>
      <c r="EA3" s="66"/>
      <c r="EB3" s="67"/>
      <c r="EC3" s="48" t="s">
        <v>153</v>
      </c>
      <c r="ED3" s="48"/>
      <c r="EE3" s="48"/>
      <c r="EF3" s="48"/>
      <c r="EG3" s="48"/>
      <c r="EH3" s="48" t="s">
        <v>154</v>
      </c>
      <c r="EI3" s="48"/>
      <c r="EJ3" s="48"/>
      <c r="EK3" s="48"/>
      <c r="EL3" s="48"/>
      <c r="EM3" s="48" t="s">
        <v>155</v>
      </c>
      <c r="EN3" s="48"/>
      <c r="EO3" s="48"/>
      <c r="EP3" s="48"/>
      <c r="EQ3" s="48"/>
      <c r="ER3" s="48" t="s">
        <v>156</v>
      </c>
      <c r="ES3" s="48"/>
      <c r="ET3" s="48"/>
      <c r="EU3" s="48"/>
      <c r="EV3" s="71"/>
    </row>
    <row r="4" spans="1:152" s="19" customFormat="1" ht="99" customHeight="1">
      <c r="A4" s="12"/>
      <c r="B4" s="46"/>
      <c r="C4" s="41" t="s">
        <v>157</v>
      </c>
      <c r="D4" s="41" t="s">
        <v>158</v>
      </c>
      <c r="E4" s="41" t="s">
        <v>159</v>
      </c>
      <c r="F4" s="41" t="s">
        <v>160</v>
      </c>
      <c r="G4" s="41" t="s">
        <v>161</v>
      </c>
      <c r="H4" s="47"/>
      <c r="I4" s="39" t="s">
        <v>162</v>
      </c>
      <c r="J4" s="41" t="s">
        <v>163</v>
      </c>
      <c r="K4" s="47"/>
      <c r="L4" s="41" t="s">
        <v>164</v>
      </c>
      <c r="M4" s="53" t="s">
        <v>19</v>
      </c>
      <c r="N4" s="47"/>
      <c r="O4" s="41" t="s">
        <v>165</v>
      </c>
      <c r="P4" s="41" t="s">
        <v>166</v>
      </c>
      <c r="Q4" s="44" t="s">
        <v>167</v>
      </c>
      <c r="R4" s="47"/>
      <c r="S4" s="39" t="s">
        <v>168</v>
      </c>
      <c r="T4" s="41" t="s">
        <v>169</v>
      </c>
      <c r="U4" s="47"/>
      <c r="V4" s="39" t="s">
        <v>170</v>
      </c>
      <c r="W4" s="41" t="s">
        <v>23</v>
      </c>
      <c r="X4" s="47"/>
      <c r="Y4" s="41" t="s">
        <v>24</v>
      </c>
      <c r="Z4" s="41" t="s">
        <v>25</v>
      </c>
      <c r="AA4" s="55" t="s">
        <v>26</v>
      </c>
      <c r="AB4" s="55" t="s">
        <v>27</v>
      </c>
      <c r="AC4" s="55"/>
      <c r="AD4" s="47"/>
      <c r="AE4" s="41" t="s">
        <v>20</v>
      </c>
      <c r="AF4" s="41" t="s">
        <v>28</v>
      </c>
      <c r="AG4" s="41" t="s">
        <v>29</v>
      </c>
      <c r="AH4" s="41" t="s">
        <v>30</v>
      </c>
      <c r="AI4" s="39" t="s">
        <v>31</v>
      </c>
      <c r="AJ4" s="47"/>
      <c r="AK4" s="41" t="s">
        <v>32</v>
      </c>
      <c r="AL4" s="41" t="s">
        <v>21</v>
      </c>
      <c r="AM4" s="41" t="s">
        <v>22</v>
      </c>
      <c r="AN4" s="41" t="s">
        <v>33</v>
      </c>
      <c r="AO4" s="41" t="s">
        <v>92</v>
      </c>
      <c r="AP4" s="50" t="s">
        <v>34</v>
      </c>
      <c r="AQ4" s="39" t="s">
        <v>35</v>
      </c>
      <c r="AR4" s="60" t="s">
        <v>36</v>
      </c>
      <c r="AS4" s="60" t="s">
        <v>37</v>
      </c>
      <c r="AT4" s="60" t="s">
        <v>38</v>
      </c>
      <c r="AU4" s="57" t="s">
        <v>39</v>
      </c>
      <c r="AV4" s="58"/>
      <c r="AW4" s="59"/>
      <c r="AX4" s="41" t="s">
        <v>40</v>
      </c>
      <c r="AY4" s="41"/>
      <c r="AZ4" s="41"/>
      <c r="BA4" s="41" t="s">
        <v>41</v>
      </c>
      <c r="BB4" s="50" t="s">
        <v>42</v>
      </c>
      <c r="BC4" s="55" t="s">
        <v>43</v>
      </c>
      <c r="BD4" s="47" t="s">
        <v>44</v>
      </c>
      <c r="BE4" s="41" t="s">
        <v>45</v>
      </c>
      <c r="BF4" s="41" t="s">
        <v>46</v>
      </c>
      <c r="BG4" s="41" t="s">
        <v>47</v>
      </c>
      <c r="BH4" s="41" t="s">
        <v>48</v>
      </c>
      <c r="BI4" s="41" t="s">
        <v>56</v>
      </c>
      <c r="BJ4" s="39" t="s">
        <v>93</v>
      </c>
      <c r="BK4" s="62"/>
      <c r="BL4" s="41" t="s">
        <v>57</v>
      </c>
      <c r="BM4" s="68" t="s">
        <v>8</v>
      </c>
      <c r="BN4" s="63" t="s">
        <v>9</v>
      </c>
      <c r="BO4" s="41" t="s">
        <v>58</v>
      </c>
      <c r="BP4" s="47"/>
      <c r="BQ4" s="41" t="s">
        <v>59</v>
      </c>
      <c r="BR4" s="41" t="s">
        <v>60</v>
      </c>
      <c r="BS4" s="47"/>
      <c r="BT4" s="41" t="s">
        <v>94</v>
      </c>
      <c r="BU4" s="41" t="s">
        <v>61</v>
      </c>
      <c r="BV4" s="47"/>
      <c r="BW4" s="41" t="s">
        <v>62</v>
      </c>
      <c r="BX4" s="41" t="s">
        <v>63</v>
      </c>
      <c r="BY4" s="41" t="s">
        <v>10</v>
      </c>
      <c r="BZ4" s="41" t="s">
        <v>91</v>
      </c>
      <c r="CA4" s="41" t="s">
        <v>11</v>
      </c>
      <c r="CB4" s="41" t="s">
        <v>12</v>
      </c>
      <c r="CC4" s="41" t="s">
        <v>13</v>
      </c>
      <c r="CD4" s="41" t="s">
        <v>14</v>
      </c>
      <c r="CE4" s="41" t="s">
        <v>15</v>
      </c>
      <c r="CF4" s="41" t="s">
        <v>16</v>
      </c>
      <c r="CG4" s="47"/>
      <c r="CH4" s="41" t="s">
        <v>64</v>
      </c>
      <c r="CI4" s="50" t="s">
        <v>65</v>
      </c>
      <c r="CJ4" s="41" t="s">
        <v>66</v>
      </c>
      <c r="CK4" s="41" t="s">
        <v>67</v>
      </c>
      <c r="CL4" s="47"/>
      <c r="CM4" s="41" t="s">
        <v>68</v>
      </c>
      <c r="CN4" s="41" t="s">
        <v>69</v>
      </c>
      <c r="CO4" s="47"/>
      <c r="CP4" s="41" t="s">
        <v>70</v>
      </c>
      <c r="CQ4" s="50" t="s">
        <v>71</v>
      </c>
      <c r="CR4" s="41" t="s">
        <v>90</v>
      </c>
      <c r="CS4" s="50" t="s">
        <v>72</v>
      </c>
      <c r="CT4" s="47"/>
      <c r="CU4" s="41" t="s">
        <v>73</v>
      </c>
      <c r="CV4" s="50" t="s">
        <v>74</v>
      </c>
      <c r="CW4" s="41" t="s">
        <v>89</v>
      </c>
      <c r="CX4" s="39" t="s">
        <v>88</v>
      </c>
      <c r="CY4" s="47"/>
      <c r="CZ4" s="41" t="s">
        <v>87</v>
      </c>
      <c r="DA4" s="50" t="s">
        <v>75</v>
      </c>
      <c r="DB4" s="39" t="s">
        <v>86</v>
      </c>
      <c r="DC4" s="50" t="s">
        <v>76</v>
      </c>
      <c r="DD4" s="47"/>
      <c r="DE4" s="72" t="s">
        <v>77</v>
      </c>
      <c r="DF4" s="50" t="s">
        <v>78</v>
      </c>
      <c r="DG4" s="41" t="s">
        <v>79</v>
      </c>
      <c r="DH4" s="41" t="s">
        <v>80</v>
      </c>
      <c r="DI4" s="47"/>
      <c r="DJ4" s="41" t="s">
        <v>81</v>
      </c>
      <c r="DK4" s="72" t="s">
        <v>82</v>
      </c>
      <c r="DL4" s="72" t="s">
        <v>83</v>
      </c>
      <c r="DM4" s="50" t="s">
        <v>84</v>
      </c>
      <c r="DN4" s="47"/>
      <c r="DO4" s="41" t="s">
        <v>85</v>
      </c>
      <c r="DP4" s="50" t="s">
        <v>171</v>
      </c>
      <c r="DQ4" s="41" t="s">
        <v>172</v>
      </c>
      <c r="DR4" s="39" t="s">
        <v>95</v>
      </c>
      <c r="DS4" s="47"/>
      <c r="DT4" s="41" t="s">
        <v>173</v>
      </c>
      <c r="DU4" s="41" t="s">
        <v>96</v>
      </c>
      <c r="DV4" s="41" t="s">
        <v>97</v>
      </c>
      <c r="DW4" s="41" t="s">
        <v>88</v>
      </c>
      <c r="DX4" s="47"/>
      <c r="DY4" s="41" t="s">
        <v>174</v>
      </c>
      <c r="DZ4" s="41" t="s">
        <v>175</v>
      </c>
      <c r="EA4" s="41" t="s">
        <v>172</v>
      </c>
      <c r="EB4" s="41" t="s">
        <v>176</v>
      </c>
      <c r="EC4" s="47"/>
      <c r="ED4" s="41" t="s">
        <v>177</v>
      </c>
      <c r="EE4" s="41" t="s">
        <v>178</v>
      </c>
      <c r="EF4" s="41" t="s">
        <v>172</v>
      </c>
      <c r="EG4" s="41" t="s">
        <v>179</v>
      </c>
      <c r="EH4" s="47"/>
      <c r="EI4" s="41" t="s">
        <v>180</v>
      </c>
      <c r="EJ4" s="41" t="s">
        <v>181</v>
      </c>
      <c r="EK4" s="41" t="s">
        <v>172</v>
      </c>
      <c r="EL4" s="41" t="s">
        <v>72</v>
      </c>
      <c r="EM4" s="47"/>
      <c r="EN4" s="41" t="s">
        <v>182</v>
      </c>
      <c r="EO4" s="50" t="s">
        <v>183</v>
      </c>
      <c r="EP4" s="41" t="s">
        <v>172</v>
      </c>
      <c r="EQ4" s="50" t="s">
        <v>72</v>
      </c>
      <c r="ER4" s="47"/>
      <c r="ES4" s="41" t="s">
        <v>0</v>
      </c>
      <c r="ET4" s="50" t="s">
        <v>1</v>
      </c>
      <c r="EU4" s="41" t="s">
        <v>172</v>
      </c>
      <c r="EV4" s="74" t="s">
        <v>172</v>
      </c>
    </row>
    <row r="5" spans="1:152" s="18" customFormat="1" ht="119.25" customHeight="1">
      <c r="A5" s="9"/>
      <c r="B5" s="46"/>
      <c r="C5" s="41"/>
      <c r="D5" s="41"/>
      <c r="E5" s="41"/>
      <c r="F5" s="41"/>
      <c r="G5" s="41"/>
      <c r="H5" s="47"/>
      <c r="I5" s="40"/>
      <c r="J5" s="41"/>
      <c r="K5" s="47"/>
      <c r="L5" s="41"/>
      <c r="M5" s="54"/>
      <c r="N5" s="47"/>
      <c r="O5" s="41"/>
      <c r="P5" s="41"/>
      <c r="Q5" s="45"/>
      <c r="R5" s="47"/>
      <c r="S5" s="40"/>
      <c r="T5" s="41"/>
      <c r="U5" s="47"/>
      <c r="V5" s="40"/>
      <c r="W5" s="41"/>
      <c r="X5" s="47"/>
      <c r="Y5" s="41"/>
      <c r="Z5" s="41"/>
      <c r="AA5" s="56"/>
      <c r="AB5" s="56"/>
      <c r="AC5" s="56"/>
      <c r="AD5" s="47"/>
      <c r="AE5" s="41"/>
      <c r="AF5" s="41"/>
      <c r="AG5" s="41"/>
      <c r="AH5" s="41"/>
      <c r="AI5" s="40"/>
      <c r="AJ5" s="47"/>
      <c r="AK5" s="41"/>
      <c r="AL5" s="41"/>
      <c r="AM5" s="41"/>
      <c r="AN5" s="41"/>
      <c r="AO5" s="41"/>
      <c r="AP5" s="51"/>
      <c r="AQ5" s="40"/>
      <c r="AR5" s="61"/>
      <c r="AS5" s="61"/>
      <c r="AT5" s="61"/>
      <c r="AU5" s="20" t="s">
        <v>2</v>
      </c>
      <c r="AV5" s="20" t="s">
        <v>3</v>
      </c>
      <c r="AW5" s="20" t="s">
        <v>4</v>
      </c>
      <c r="AX5" s="20" t="s">
        <v>5</v>
      </c>
      <c r="AY5" s="20" t="s">
        <v>6</v>
      </c>
      <c r="AZ5" s="20" t="s">
        <v>7</v>
      </c>
      <c r="BA5" s="41"/>
      <c r="BB5" s="51"/>
      <c r="BC5" s="56"/>
      <c r="BD5" s="47"/>
      <c r="BE5" s="41"/>
      <c r="BF5" s="41"/>
      <c r="BG5" s="41"/>
      <c r="BH5" s="41"/>
      <c r="BI5" s="41"/>
      <c r="BJ5" s="40"/>
      <c r="BK5" s="62"/>
      <c r="BL5" s="41"/>
      <c r="BM5" s="69"/>
      <c r="BN5" s="64"/>
      <c r="BO5" s="41"/>
      <c r="BP5" s="47"/>
      <c r="BQ5" s="41"/>
      <c r="BR5" s="41"/>
      <c r="BS5" s="47"/>
      <c r="BT5" s="41"/>
      <c r="BU5" s="41"/>
      <c r="BV5" s="47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7"/>
      <c r="CH5" s="41"/>
      <c r="CI5" s="51"/>
      <c r="CJ5" s="41"/>
      <c r="CK5" s="41"/>
      <c r="CL5" s="47"/>
      <c r="CM5" s="41"/>
      <c r="CN5" s="41"/>
      <c r="CO5" s="47"/>
      <c r="CP5" s="41"/>
      <c r="CQ5" s="51"/>
      <c r="CR5" s="41"/>
      <c r="CS5" s="51"/>
      <c r="CT5" s="47"/>
      <c r="CU5" s="41"/>
      <c r="CV5" s="51"/>
      <c r="CW5" s="41"/>
      <c r="CX5" s="40"/>
      <c r="CY5" s="47"/>
      <c r="CZ5" s="41"/>
      <c r="DA5" s="51"/>
      <c r="DB5" s="40"/>
      <c r="DC5" s="51"/>
      <c r="DD5" s="47"/>
      <c r="DE5" s="73"/>
      <c r="DF5" s="51"/>
      <c r="DG5" s="41"/>
      <c r="DH5" s="41"/>
      <c r="DI5" s="47"/>
      <c r="DJ5" s="41"/>
      <c r="DK5" s="73"/>
      <c r="DL5" s="73"/>
      <c r="DM5" s="51"/>
      <c r="DN5" s="47"/>
      <c r="DO5" s="41"/>
      <c r="DP5" s="51"/>
      <c r="DQ5" s="41"/>
      <c r="DR5" s="40"/>
      <c r="DS5" s="47"/>
      <c r="DT5" s="41"/>
      <c r="DU5" s="41"/>
      <c r="DV5" s="41"/>
      <c r="DW5" s="41"/>
      <c r="DX5" s="47"/>
      <c r="DY5" s="41"/>
      <c r="DZ5" s="41"/>
      <c r="EA5" s="41"/>
      <c r="EB5" s="41"/>
      <c r="EC5" s="47"/>
      <c r="ED5" s="41"/>
      <c r="EE5" s="41"/>
      <c r="EF5" s="41"/>
      <c r="EG5" s="41"/>
      <c r="EH5" s="47"/>
      <c r="EI5" s="41"/>
      <c r="EJ5" s="41"/>
      <c r="EK5" s="41"/>
      <c r="EL5" s="41"/>
      <c r="EM5" s="47"/>
      <c r="EN5" s="41"/>
      <c r="EO5" s="51"/>
      <c r="EP5" s="41"/>
      <c r="EQ5" s="51"/>
      <c r="ER5" s="47"/>
      <c r="ES5" s="41"/>
      <c r="ET5" s="51"/>
      <c r="EU5" s="41"/>
      <c r="EV5" s="74"/>
    </row>
    <row r="6" spans="1:152" s="3" customFormat="1" ht="30.75" customHeight="1" thickBot="1">
      <c r="A6" s="6" t="s">
        <v>98</v>
      </c>
      <c r="B6" s="21">
        <f>((C6+D6+E6+F6)/G6)*100</f>
        <v>79.30407095747101</v>
      </c>
      <c r="C6" s="31">
        <f>SUM(C7:C8)</f>
        <v>3429</v>
      </c>
      <c r="D6" s="31">
        <f>SUM(D7:D8)</f>
        <v>58</v>
      </c>
      <c r="E6" s="31">
        <f>SUM(E7:E8)</f>
        <v>0</v>
      </c>
      <c r="F6" s="31">
        <f>SUM(F7:F8)</f>
        <v>0</v>
      </c>
      <c r="G6" s="31">
        <f>SUM(G7:G8)</f>
        <v>4397</v>
      </c>
      <c r="H6" s="24">
        <f>(I6/J6)*100</f>
        <v>43.50071736011478</v>
      </c>
      <c r="I6" s="31">
        <f>SUM(I7:I8)</f>
        <v>1516</v>
      </c>
      <c r="J6" s="31">
        <f>SUM(J7:J8)</f>
        <v>3485</v>
      </c>
      <c r="K6" s="24">
        <f>(L6/M6)*100</f>
        <v>100</v>
      </c>
      <c r="L6" s="31">
        <f>SUM(L7:L8)</f>
        <v>1</v>
      </c>
      <c r="M6" s="31">
        <f>SUM(M7:M8)</f>
        <v>1</v>
      </c>
      <c r="N6" s="24">
        <f>((O6+P6)/Q6)*100</f>
        <v>10.215208034433285</v>
      </c>
      <c r="O6" s="31">
        <f>SUM(O7:O8)</f>
        <v>356</v>
      </c>
      <c r="P6" s="31">
        <f>SUM(P7:P8)</f>
        <v>0</v>
      </c>
      <c r="Q6" s="31">
        <f>SUM(Q7:Q8)</f>
        <v>3485</v>
      </c>
      <c r="R6" s="24">
        <f>S6/T6*100</f>
        <v>0</v>
      </c>
      <c r="S6" s="31">
        <f>SUM(S7:S8)</f>
        <v>0</v>
      </c>
      <c r="T6" s="31">
        <f>SUM(T7:T8)</f>
        <v>3582</v>
      </c>
      <c r="U6" s="24">
        <f>V6/W6</f>
        <v>11.314935064935066</v>
      </c>
      <c r="V6" s="31">
        <f>SUM(V7:V8)</f>
        <v>3485</v>
      </c>
      <c r="W6" s="31">
        <f>SUM(W7:W8)</f>
        <v>308</v>
      </c>
      <c r="X6" s="24">
        <f>(Y6/Z6)*100</f>
        <v>20.99644128113879</v>
      </c>
      <c r="Y6" s="31">
        <f>SUM(Y7:Y8)</f>
        <v>59</v>
      </c>
      <c r="Z6" s="31">
        <f>SUM(Z7:Z8)</f>
        <v>281</v>
      </c>
      <c r="AA6" s="24">
        <f>(AC6/AI6)*100</f>
        <v>104.9863993303002</v>
      </c>
      <c r="AB6" s="24">
        <f>(AD6/AI6)*100</f>
        <v>106.84311484025109</v>
      </c>
      <c r="AC6" s="24">
        <f aca="true" t="shared" si="0" ref="AC6:AD8">((AE6/AG6)/12)*1000</f>
        <v>23772.070400359877</v>
      </c>
      <c r="AD6" s="24">
        <f t="shared" si="0"/>
        <v>24192.48649327805</v>
      </c>
      <c r="AE6" s="31">
        <f>SUM(AE7:AE8)</f>
        <v>84552.5</v>
      </c>
      <c r="AF6" s="31">
        <f>SUM(AF7:AF8)</f>
        <v>77019.2</v>
      </c>
      <c r="AG6" s="31">
        <f>SUM(AG7:AG8)</f>
        <v>296.4</v>
      </c>
      <c r="AH6" s="31">
        <f>SUM(AH7:AH8)</f>
        <v>265.3</v>
      </c>
      <c r="AI6" s="31">
        <f>SUM(AI7:AI8)</f>
        <v>22643</v>
      </c>
      <c r="AJ6" s="24">
        <f>(AK6+AL6)/((AM6-AN6-AO6)+(AP6+0.1*AQ6))</f>
        <v>10.269538343900342</v>
      </c>
      <c r="AK6" s="31">
        <f aca="true" t="shared" si="1" ref="AK6:AQ6">SUM(AK7:AK8)</f>
        <v>32233</v>
      </c>
      <c r="AL6" s="31">
        <f t="shared" si="1"/>
        <v>0</v>
      </c>
      <c r="AM6" s="31">
        <f t="shared" si="1"/>
        <v>3485</v>
      </c>
      <c r="AN6" s="31">
        <f t="shared" si="1"/>
        <v>356</v>
      </c>
      <c r="AO6" s="31">
        <f t="shared" si="1"/>
        <v>0</v>
      </c>
      <c r="AP6" s="31">
        <f t="shared" si="1"/>
        <v>0</v>
      </c>
      <c r="AQ6" s="31">
        <f t="shared" si="1"/>
        <v>97</v>
      </c>
      <c r="AR6" s="24">
        <f>((AU6+AX6)/(BA6+BB6))*100</f>
        <v>91.66666666666666</v>
      </c>
      <c r="AS6" s="24">
        <f>((AV6+AY6)/(BA6+BB6))*100</f>
        <v>91.66666666666666</v>
      </c>
      <c r="AT6" s="24">
        <f>((AW6+AZ6)/(BA6+BB6))*100</f>
        <v>91.66666666666666</v>
      </c>
      <c r="AU6" s="31">
        <f aca="true" t="shared" si="2" ref="AU6:BB6">SUM(AU7:AU8)</f>
        <v>11</v>
      </c>
      <c r="AV6" s="31">
        <f t="shared" si="2"/>
        <v>11</v>
      </c>
      <c r="AW6" s="31">
        <f t="shared" si="2"/>
        <v>11</v>
      </c>
      <c r="AX6" s="31">
        <f t="shared" si="2"/>
        <v>0</v>
      </c>
      <c r="AY6" s="31">
        <f t="shared" si="2"/>
        <v>0</v>
      </c>
      <c r="AZ6" s="31">
        <f t="shared" si="2"/>
        <v>0</v>
      </c>
      <c r="BA6" s="31">
        <f t="shared" si="2"/>
        <v>12</v>
      </c>
      <c r="BB6" s="31">
        <f t="shared" si="2"/>
        <v>0</v>
      </c>
      <c r="BC6" s="24">
        <f>((BE6+BG6)/(BI6+BJ6))*100</f>
        <v>5.360134003350084</v>
      </c>
      <c r="BD6" s="24">
        <f>((BF6+BH6)/(BI6+BJ6))*100</f>
        <v>2.233389168062535</v>
      </c>
      <c r="BE6" s="31">
        <f aca="true" t="shared" si="3" ref="BE6:BJ6">SUM(BE7:BE8)</f>
        <v>192</v>
      </c>
      <c r="BF6" s="31">
        <f t="shared" si="3"/>
        <v>80</v>
      </c>
      <c r="BG6" s="31">
        <f t="shared" si="3"/>
        <v>0</v>
      </c>
      <c r="BH6" s="31">
        <f t="shared" si="3"/>
        <v>0</v>
      </c>
      <c r="BI6" s="31">
        <f t="shared" si="3"/>
        <v>3485</v>
      </c>
      <c r="BJ6" s="31">
        <f t="shared" si="3"/>
        <v>97</v>
      </c>
      <c r="BK6" s="24">
        <f>((BL6+BM6)/(BN6+BO6))*100</f>
        <v>8.333333333333332</v>
      </c>
      <c r="BL6" s="31">
        <f>SUM(BL7:BL8)</f>
        <v>1</v>
      </c>
      <c r="BM6" s="31">
        <f>SUM(BM7:BM8)</f>
        <v>0</v>
      </c>
      <c r="BN6" s="31">
        <f>SUM(BN7:BN8)</f>
        <v>12</v>
      </c>
      <c r="BO6" s="31">
        <f>SUM(BO7:BO8)</f>
        <v>0</v>
      </c>
      <c r="BP6" s="24">
        <f>(BQ6/BR6)*100</f>
        <v>100</v>
      </c>
      <c r="BQ6" s="31">
        <f>SUM(BQ7:BQ8)</f>
        <v>71</v>
      </c>
      <c r="BR6" s="31">
        <f>SUM(BR7:BR8)</f>
        <v>71</v>
      </c>
      <c r="BS6" s="24">
        <f>(BT6/BU6)*100</f>
        <v>100</v>
      </c>
      <c r="BT6" s="31">
        <f>SUM(BT7:BT8)</f>
        <v>46</v>
      </c>
      <c r="BU6" s="31">
        <f>SUM(BU7:BU8)</f>
        <v>46</v>
      </c>
      <c r="BV6" s="24">
        <f>BW6/BX6</f>
        <v>1.8380462724935733</v>
      </c>
      <c r="BW6" s="31">
        <f>SUM(BW7:BW8)</f>
        <v>71.5</v>
      </c>
      <c r="BX6" s="31">
        <f>SUM(BX7:BX8)</f>
        <v>38.9</v>
      </c>
      <c r="BY6" s="14">
        <v>29.9</v>
      </c>
      <c r="BZ6" s="14">
        <v>50.9</v>
      </c>
      <c r="CA6" s="14">
        <v>3.42</v>
      </c>
      <c r="CB6" s="14">
        <v>3.92</v>
      </c>
      <c r="CC6" s="14"/>
      <c r="CD6" s="14"/>
      <c r="CE6" s="14">
        <v>0.3</v>
      </c>
      <c r="CF6" s="14">
        <v>0.3</v>
      </c>
      <c r="CG6" s="24">
        <f>(CH6+CI6)/(CJ6+CK6)*100</f>
        <v>71.69179229480737</v>
      </c>
      <c r="CH6" s="31">
        <f>SUM(CH7:CH8)</f>
        <v>2568</v>
      </c>
      <c r="CI6" s="31">
        <f>SUM(CI7:CI8)</f>
        <v>0</v>
      </c>
      <c r="CJ6" s="31">
        <f>SUM(CJ7:CJ8)</f>
        <v>3485</v>
      </c>
      <c r="CK6" s="31">
        <f>SUM(CK7:CK8)</f>
        <v>97</v>
      </c>
      <c r="CL6" s="24">
        <f>(CM6/CN6)*100</f>
        <v>0</v>
      </c>
      <c r="CM6" s="31">
        <f>SUM(CM7:CM8)</f>
        <v>0</v>
      </c>
      <c r="CN6" s="31">
        <f>SUM(CN7:CN8)</f>
        <v>12</v>
      </c>
      <c r="CO6" s="24">
        <f>((CP6+CQ6)/(CR6+CS6))*100</f>
        <v>83.33333333333334</v>
      </c>
      <c r="CP6" s="31">
        <f>SUM(CP7:CP8)</f>
        <v>10</v>
      </c>
      <c r="CQ6" s="31">
        <f>SUM(CQ7:CQ8)</f>
        <v>0</v>
      </c>
      <c r="CR6" s="31">
        <f>SUM(CR7:CR8)</f>
        <v>12</v>
      </c>
      <c r="CS6" s="31">
        <f>SUM(CS7:CS8)</f>
        <v>0</v>
      </c>
      <c r="CT6" s="24">
        <f>((CU6+CV6)/(CW6+CX6))*100</f>
        <v>0</v>
      </c>
      <c r="CU6" s="31">
        <f>SUM(CU7:CU8)</f>
        <v>0</v>
      </c>
      <c r="CV6" s="31">
        <f>SUM(CV7:CV8)</f>
        <v>0</v>
      </c>
      <c r="CW6" s="31">
        <f>SUM(CW7:CW8)</f>
        <v>12</v>
      </c>
      <c r="CX6" s="31">
        <f>SUM(CX7:CX8)</f>
        <v>0</v>
      </c>
      <c r="CY6" s="24">
        <f>((CZ6+DA6)/(DB6+DC6))*100</f>
        <v>100</v>
      </c>
      <c r="CZ6" s="31">
        <f>SUM(CZ7:CZ8)</f>
        <v>12</v>
      </c>
      <c r="DA6" s="31">
        <f>SUM(DA7:DA8)</f>
        <v>0</v>
      </c>
      <c r="DB6" s="31">
        <f>SUM(DB7:DB8)</f>
        <v>12</v>
      </c>
      <c r="DC6" s="31">
        <f>SUM(DC7:DC8)</f>
        <v>0</v>
      </c>
      <c r="DD6" s="24">
        <f>(DE6+DF6)/(DG6+DH6)</f>
        <v>57.8390772651473</v>
      </c>
      <c r="DE6" s="31">
        <f>SUM(DE7:DE8)</f>
        <v>208105</v>
      </c>
      <c r="DF6" s="31">
        <f>SUM(DF7:DF8)</f>
        <v>0</v>
      </c>
      <c r="DG6" s="31">
        <f>SUM(DG7:DG8)</f>
        <v>3598</v>
      </c>
      <c r="DH6" s="31">
        <f>SUM(DH7:DH8)</f>
        <v>0</v>
      </c>
      <c r="DI6" s="24">
        <f>(DJ6+DK6)/(DL6+DM6)*100</f>
        <v>0</v>
      </c>
      <c r="DJ6" s="31">
        <f>SUM(DJ7:DJ8)</f>
        <v>0</v>
      </c>
      <c r="DK6" s="31">
        <f>SUM(DK7:DK8)</f>
        <v>0</v>
      </c>
      <c r="DL6" s="31">
        <f>SUM(DL7:DL8)</f>
        <v>208105</v>
      </c>
      <c r="DM6" s="31">
        <f>SUM(DM7:DM8)</f>
        <v>0</v>
      </c>
      <c r="DN6" s="24">
        <f>(DO6+DP6)/(DQ6+DR6)*100</f>
        <v>41.66666666666667</v>
      </c>
      <c r="DO6" s="31">
        <f>SUM(DO7:DO8)</f>
        <v>5</v>
      </c>
      <c r="DP6" s="31">
        <f>SUM(DP7:DP8)</f>
        <v>0</v>
      </c>
      <c r="DQ6" s="31">
        <f>SUM(DQ7:DQ8)</f>
        <v>12</v>
      </c>
      <c r="DR6" s="31">
        <f>SUM(DR7:DR8)</f>
        <v>0</v>
      </c>
      <c r="DS6" s="24">
        <f>(DT6+DU6)/(DV6+DW6)*100</f>
        <v>100</v>
      </c>
      <c r="DT6" s="31">
        <f>SUM(DT7:DT8)</f>
        <v>12</v>
      </c>
      <c r="DU6" s="31">
        <f>SUM(DU7:DU8)</f>
        <v>0</v>
      </c>
      <c r="DV6" s="31">
        <f>SUM(DV7:DV8)</f>
        <v>12</v>
      </c>
      <c r="DW6" s="31">
        <f>SUM(DW7:DW8)</f>
        <v>0</v>
      </c>
      <c r="DX6" s="24">
        <f>(DY6+DZ6)/(EA6+EB6)*100</f>
        <v>8.333333333333332</v>
      </c>
      <c r="DY6" s="31">
        <f>SUM(DY7:DY8)</f>
        <v>1</v>
      </c>
      <c r="DZ6" s="31">
        <f>SUM(DZ7:DZ8)</f>
        <v>0</v>
      </c>
      <c r="EA6" s="31">
        <f>SUM(EA7:EA8)</f>
        <v>12</v>
      </c>
      <c r="EB6" s="31">
        <f>SUM(EB7:EB8)</f>
        <v>0</v>
      </c>
      <c r="EC6" s="24">
        <f>(ED6+EE6)/(EF6+EG6)*100</f>
        <v>91.66666666666666</v>
      </c>
      <c r="ED6" s="31">
        <f>SUM(ED7:ED8)</f>
        <v>11</v>
      </c>
      <c r="EE6" s="31">
        <f>SUM(EE7:EE8)</f>
        <v>0</v>
      </c>
      <c r="EF6" s="31">
        <f>SUM(EF7:EF8)</f>
        <v>12</v>
      </c>
      <c r="EG6" s="31">
        <f>SUM(EG7:EG8)</f>
        <v>0</v>
      </c>
      <c r="EH6" s="24">
        <f>(EI6+EJ6)/(EK6+EL6)*100</f>
        <v>83.33333333333334</v>
      </c>
      <c r="EI6" s="31">
        <f>SUM(EI7:EI8)</f>
        <v>10</v>
      </c>
      <c r="EJ6" s="31">
        <f>SUM(EJ7:EJ8)</f>
        <v>0</v>
      </c>
      <c r="EK6" s="31">
        <f>SUM(EK7:EK8)</f>
        <v>12</v>
      </c>
      <c r="EL6" s="31">
        <f>SUM(EL7:EL8)</f>
        <v>0</v>
      </c>
      <c r="EM6" s="24">
        <f>(EN6+EO6)/(EP6+EQ6)*100</f>
        <v>0</v>
      </c>
      <c r="EN6" s="31">
        <f>SUM(EN7:EN8)</f>
        <v>0</v>
      </c>
      <c r="EO6" s="31">
        <f>SUM(EO7:EO8)</f>
        <v>0</v>
      </c>
      <c r="EP6" s="31">
        <f>SUM(EP7:EP8)</f>
        <v>12</v>
      </c>
      <c r="EQ6" s="31">
        <f>SUM(EQ7:EQ8)</f>
        <v>0</v>
      </c>
      <c r="ER6" s="24">
        <f>(ES6+ET6)/(EU6+EV6)*100</f>
        <v>16.666666666666664</v>
      </c>
      <c r="ES6" s="31">
        <f>SUM(ES7:ES8)</f>
        <v>2</v>
      </c>
      <c r="ET6" s="31">
        <f>SUM(ET7:ET8)</f>
        <v>0</v>
      </c>
      <c r="EU6" s="31">
        <f>SUM(EU7:EU8)</f>
        <v>12</v>
      </c>
      <c r="EV6" s="31">
        <f>SUM(EV7:EV8)</f>
        <v>0</v>
      </c>
    </row>
    <row r="7" spans="1:152" s="4" customFormat="1" ht="42.75" customHeight="1" thickBot="1">
      <c r="A7" s="15" t="s">
        <v>99</v>
      </c>
      <c r="B7" s="22" t="e">
        <f>((C7+D7+E7+F7)/G7)*100</f>
        <v>#DIV/0!</v>
      </c>
      <c r="C7" s="16"/>
      <c r="D7" s="16"/>
      <c r="E7" s="16"/>
      <c r="F7" s="16"/>
      <c r="G7" s="16"/>
      <c r="H7" s="25" t="e">
        <f>(I7/J7)*100</f>
        <v>#DIV/0!</v>
      </c>
      <c r="I7" s="16"/>
      <c r="J7" s="16"/>
      <c r="K7" s="25" t="e">
        <f>(L7/M7)*100</f>
        <v>#DIV/0!</v>
      </c>
      <c r="L7" s="16"/>
      <c r="M7" s="16"/>
      <c r="N7" s="25" t="e">
        <f>((O7+P7)/Q7)*100</f>
        <v>#DIV/0!</v>
      </c>
      <c r="O7" s="16"/>
      <c r="P7" s="16"/>
      <c r="Q7" s="16"/>
      <c r="R7" s="25" t="e">
        <f>S7/T7*100</f>
        <v>#DIV/0!</v>
      </c>
      <c r="S7" s="16"/>
      <c r="T7" s="16"/>
      <c r="U7" s="25" t="e">
        <f>V7/W7</f>
        <v>#DIV/0!</v>
      </c>
      <c r="V7" s="16"/>
      <c r="W7" s="16"/>
      <c r="X7" s="25" t="e">
        <f>(Y7/Z7)*100</f>
        <v>#DIV/0!</v>
      </c>
      <c r="Y7" s="16"/>
      <c r="Z7" s="16"/>
      <c r="AA7" s="25" t="e">
        <f>(AC7/AI7)*100</f>
        <v>#DIV/0!</v>
      </c>
      <c r="AB7" s="25" t="e">
        <f>(AD7/AI7)*100</f>
        <v>#DIV/0!</v>
      </c>
      <c r="AC7" s="25" t="e">
        <f t="shared" si="0"/>
        <v>#DIV/0!</v>
      </c>
      <c r="AD7" s="25" t="e">
        <f t="shared" si="0"/>
        <v>#DIV/0!</v>
      </c>
      <c r="AE7" s="16"/>
      <c r="AF7" s="16"/>
      <c r="AG7" s="16"/>
      <c r="AH7" s="16"/>
      <c r="AI7" s="16"/>
      <c r="AJ7" s="25" t="e">
        <f>(AK7+AL7)/((AM7-AN7-AO7)+(AP7+0.1*AQ7))</f>
        <v>#DIV/0!</v>
      </c>
      <c r="AK7" s="16"/>
      <c r="AL7" s="16"/>
      <c r="AM7" s="16"/>
      <c r="AN7" s="16"/>
      <c r="AO7" s="16"/>
      <c r="AP7" s="16"/>
      <c r="AQ7" s="16"/>
      <c r="AR7" s="25" t="e">
        <f>((AU7+AX7)/(BA7+BB7))*100</f>
        <v>#DIV/0!</v>
      </c>
      <c r="AS7" s="25" t="e">
        <f>((AV7+AY7)/(BA7+BB7))*100</f>
        <v>#DIV/0!</v>
      </c>
      <c r="AT7" s="25" t="e">
        <f>((AW7+AZ7)/(BA7+BB7))*100</f>
        <v>#DIV/0!</v>
      </c>
      <c r="AU7" s="16"/>
      <c r="AV7" s="16"/>
      <c r="AW7" s="16"/>
      <c r="AX7" s="16"/>
      <c r="AY7" s="16"/>
      <c r="AZ7" s="16"/>
      <c r="BA7" s="16"/>
      <c r="BB7" s="16"/>
      <c r="BC7" s="25" t="e">
        <f>((BE7+BG7)/(BI7+BJ7))*100</f>
        <v>#DIV/0!</v>
      </c>
      <c r="BD7" s="25" t="e">
        <f>((BF7+BH7)/(BI7+BJ7))*100</f>
        <v>#DIV/0!</v>
      </c>
      <c r="BE7" s="16"/>
      <c r="BF7" s="16"/>
      <c r="BG7" s="16"/>
      <c r="BH7" s="16"/>
      <c r="BI7" s="16"/>
      <c r="BJ7" s="16"/>
      <c r="BK7" s="25" t="e">
        <f>((BL7+BM7)/(BN7+BO7))*100</f>
        <v>#DIV/0!</v>
      </c>
      <c r="BL7" s="16"/>
      <c r="BM7" s="16"/>
      <c r="BN7" s="16"/>
      <c r="BO7" s="16"/>
      <c r="BP7" s="25" t="e">
        <f>(BQ7/BR7)*100</f>
        <v>#DIV/0!</v>
      </c>
      <c r="BQ7" s="16"/>
      <c r="BR7" s="16"/>
      <c r="BS7" s="25" t="e">
        <f>(BT7/BU7)*100</f>
        <v>#DIV/0!</v>
      </c>
      <c r="BT7" s="16"/>
      <c r="BU7" s="16"/>
      <c r="BV7" s="25" t="e">
        <f>BW7/BX7</f>
        <v>#DIV/0!</v>
      </c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25" t="e">
        <f>(CH7+CI7)/(CJ7+CK7)*100</f>
        <v>#DIV/0!</v>
      </c>
      <c r="CH7" s="16"/>
      <c r="CI7" s="16"/>
      <c r="CJ7" s="16"/>
      <c r="CK7" s="16"/>
      <c r="CL7" s="25" t="e">
        <f>(CM7/CN7)*100</f>
        <v>#DIV/0!</v>
      </c>
      <c r="CM7" s="16"/>
      <c r="CN7" s="16"/>
      <c r="CO7" s="25" t="e">
        <f>((CP7+CQ7)/(CR7+CS7))*100</f>
        <v>#DIV/0!</v>
      </c>
      <c r="CP7" s="16"/>
      <c r="CQ7" s="16"/>
      <c r="CR7" s="16"/>
      <c r="CS7" s="16"/>
      <c r="CT7" s="25" t="e">
        <f>((CU7+CV7)/(CW7+CX7))*100</f>
        <v>#DIV/0!</v>
      </c>
      <c r="CU7" s="16"/>
      <c r="CV7" s="16"/>
      <c r="CW7" s="16"/>
      <c r="CX7" s="16"/>
      <c r="CY7" s="25" t="e">
        <f>((CZ7+DA7)/(DB7+DC7))*100</f>
        <v>#DIV/0!</v>
      </c>
      <c r="CZ7" s="16"/>
      <c r="DA7" s="16"/>
      <c r="DB7" s="16"/>
      <c r="DC7" s="16"/>
      <c r="DD7" s="25" t="e">
        <f>(DE7+DF7)/(DG7+DH7)</f>
        <v>#DIV/0!</v>
      </c>
      <c r="DE7" s="16"/>
      <c r="DF7" s="16"/>
      <c r="DG7" s="16"/>
      <c r="DH7" s="16"/>
      <c r="DI7" s="25" t="e">
        <f>(DJ7+DK7)/(DL7+DM7)*100</f>
        <v>#DIV/0!</v>
      </c>
      <c r="DJ7" s="16"/>
      <c r="DK7" s="16"/>
      <c r="DL7" s="16"/>
      <c r="DM7" s="16"/>
      <c r="DN7" s="25" t="e">
        <f>(DO7+DP7)/(DQ7+DR7)*100</f>
        <v>#DIV/0!</v>
      </c>
      <c r="DO7" s="16"/>
      <c r="DP7" s="16"/>
      <c r="DQ7" s="16"/>
      <c r="DR7" s="16"/>
      <c r="DS7" s="25" t="e">
        <f>(DT7+DU7)/(DV7+DW7)*100</f>
        <v>#DIV/0!</v>
      </c>
      <c r="DT7" s="16"/>
      <c r="DU7" s="16"/>
      <c r="DV7" s="16"/>
      <c r="DW7" s="16"/>
      <c r="DX7" s="25" t="e">
        <f>(DY7+DZ7)/(EA7+EB7)*100</f>
        <v>#DIV/0!</v>
      </c>
      <c r="DY7" s="16"/>
      <c r="DZ7" s="16"/>
      <c r="EA7" s="16"/>
      <c r="EB7" s="16"/>
      <c r="EC7" s="25" t="e">
        <f>(ED7+EE7)/(EF7+EG7)*100</f>
        <v>#DIV/0!</v>
      </c>
      <c r="ED7" s="16"/>
      <c r="EE7" s="16"/>
      <c r="EF7" s="16"/>
      <c r="EG7" s="16"/>
      <c r="EH7" s="25" t="e">
        <f>(EI7+EJ7)/(EK7+EL7)*100</f>
        <v>#DIV/0!</v>
      </c>
      <c r="EI7" s="16"/>
      <c r="EJ7" s="16"/>
      <c r="EK7" s="16"/>
      <c r="EL7" s="16"/>
      <c r="EM7" s="25" t="e">
        <f>(EN7+EO7)/(EP7+EQ7)*100</f>
        <v>#DIV/0!</v>
      </c>
      <c r="EN7" s="16"/>
      <c r="EO7" s="16"/>
      <c r="EP7" s="16"/>
      <c r="EQ7" s="16"/>
      <c r="ER7" s="25" t="e">
        <f>(ES7+ET7)/(EU7+EV7)*100</f>
        <v>#DIV/0!</v>
      </c>
      <c r="ES7" s="16"/>
      <c r="ET7" s="16"/>
      <c r="EU7" s="16"/>
      <c r="EV7" s="16"/>
    </row>
    <row r="8" spans="1:152" s="5" customFormat="1" ht="39" customHeight="1" thickBot="1">
      <c r="A8" s="8" t="s">
        <v>100</v>
      </c>
      <c r="B8" s="23">
        <f>((C8+D8+E8+F8)/G8)*100</f>
        <v>79.30407095747101</v>
      </c>
      <c r="C8" s="17">
        <v>3429</v>
      </c>
      <c r="D8" s="17">
        <v>58</v>
      </c>
      <c r="E8" s="17">
        <v>0</v>
      </c>
      <c r="F8" s="17">
        <v>0</v>
      </c>
      <c r="G8" s="17">
        <v>4397</v>
      </c>
      <c r="H8" s="26">
        <f>(I8/J8)*100</f>
        <v>43.50071736011478</v>
      </c>
      <c r="I8" s="17">
        <f>1516</f>
        <v>1516</v>
      </c>
      <c r="J8" s="17">
        <v>3485</v>
      </c>
      <c r="K8" s="26">
        <f>(L8/M8)*100</f>
        <v>100</v>
      </c>
      <c r="L8" s="17">
        <v>1</v>
      </c>
      <c r="M8" s="17">
        <v>1</v>
      </c>
      <c r="N8" s="26">
        <f>((O8+P8)/Q8)*100</f>
        <v>10.215208034433285</v>
      </c>
      <c r="O8" s="17">
        <v>356</v>
      </c>
      <c r="P8" s="17">
        <v>0</v>
      </c>
      <c r="Q8" s="17">
        <v>3485</v>
      </c>
      <c r="R8" s="26">
        <f>S8/T8*100</f>
        <v>0</v>
      </c>
      <c r="S8" s="17">
        <v>0</v>
      </c>
      <c r="T8" s="17">
        <v>3582</v>
      </c>
      <c r="U8" s="26">
        <f>V8/W8</f>
        <v>11.314935064935066</v>
      </c>
      <c r="V8" s="17">
        <v>3485</v>
      </c>
      <c r="W8" s="17">
        <v>308</v>
      </c>
      <c r="X8" s="26">
        <f>(Y8/Z8)*100</f>
        <v>20.99644128113879</v>
      </c>
      <c r="Y8" s="17">
        <v>59</v>
      </c>
      <c r="Z8" s="17">
        <v>281</v>
      </c>
      <c r="AA8" s="26">
        <f>(AC8/AI8)*100</f>
        <v>104.9863993303002</v>
      </c>
      <c r="AB8" s="26">
        <f>(AD8/AI8)*100</f>
        <v>106.84311484025109</v>
      </c>
      <c r="AC8" s="26">
        <f t="shared" si="0"/>
        <v>23772.070400359877</v>
      </c>
      <c r="AD8" s="26">
        <f t="shared" si="0"/>
        <v>24192.48649327805</v>
      </c>
      <c r="AE8" s="17">
        <v>84552.5</v>
      </c>
      <c r="AF8" s="17">
        <v>77019.2</v>
      </c>
      <c r="AG8" s="17">
        <v>296.4</v>
      </c>
      <c r="AH8" s="17">
        <v>265.3</v>
      </c>
      <c r="AI8" s="17">
        <v>22643</v>
      </c>
      <c r="AJ8" s="26">
        <f>(AK8+AL8)/((AM8-AN8-AO8)+(AP8+0.1*AQ8))</f>
        <v>10.269538343900342</v>
      </c>
      <c r="AK8" s="17">
        <v>32233</v>
      </c>
      <c r="AL8" s="17">
        <v>0</v>
      </c>
      <c r="AM8" s="17">
        <v>3485</v>
      </c>
      <c r="AN8" s="17">
        <v>356</v>
      </c>
      <c r="AO8" s="17">
        <v>0</v>
      </c>
      <c r="AP8" s="17">
        <v>0</v>
      </c>
      <c r="AQ8" s="17">
        <v>97</v>
      </c>
      <c r="AR8" s="26">
        <f>((AU8+AX8)/(BA8+BB8))*100</f>
        <v>91.66666666666666</v>
      </c>
      <c r="AS8" s="26">
        <f>((AV8+AY8)/(BA8+BB8))*100</f>
        <v>91.66666666666666</v>
      </c>
      <c r="AT8" s="26">
        <f>((AW8+AZ8)/(BA8+BB8))*100</f>
        <v>91.66666666666666</v>
      </c>
      <c r="AU8" s="17">
        <v>11</v>
      </c>
      <c r="AV8" s="17">
        <v>11</v>
      </c>
      <c r="AW8" s="17">
        <v>11</v>
      </c>
      <c r="AX8" s="17">
        <v>0</v>
      </c>
      <c r="AY8" s="17">
        <v>0</v>
      </c>
      <c r="AZ8" s="17">
        <v>0</v>
      </c>
      <c r="BA8" s="17">
        <v>12</v>
      </c>
      <c r="BB8" s="17">
        <v>0</v>
      </c>
      <c r="BC8" s="26">
        <f>((BE8+BG8)/(BI8+BJ8))*100</f>
        <v>5.360134003350084</v>
      </c>
      <c r="BD8" s="26">
        <f>((BF8+BH8)/(BI8+BJ8))*100</f>
        <v>2.233389168062535</v>
      </c>
      <c r="BE8" s="17">
        <v>192</v>
      </c>
      <c r="BF8" s="17">
        <v>80</v>
      </c>
      <c r="BG8" s="17">
        <v>0</v>
      </c>
      <c r="BH8" s="17">
        <v>0</v>
      </c>
      <c r="BI8" s="17">
        <v>3485</v>
      </c>
      <c r="BJ8" s="17">
        <v>97</v>
      </c>
      <c r="BK8" s="26">
        <f>((BL8+BM8)/(BN8+BO8))*100</f>
        <v>8.333333333333332</v>
      </c>
      <c r="BL8" s="17">
        <v>1</v>
      </c>
      <c r="BM8" s="17">
        <v>0</v>
      </c>
      <c r="BN8" s="17">
        <v>12</v>
      </c>
      <c r="BO8" s="17">
        <v>0</v>
      </c>
      <c r="BP8" s="26">
        <f>(BQ8/BR8)*100</f>
        <v>100</v>
      </c>
      <c r="BQ8" s="17">
        <v>71</v>
      </c>
      <c r="BR8" s="17">
        <v>71</v>
      </c>
      <c r="BS8" s="26">
        <f>(BT8/BU8)*100</f>
        <v>100</v>
      </c>
      <c r="BT8" s="17">
        <v>46</v>
      </c>
      <c r="BU8" s="17">
        <v>46</v>
      </c>
      <c r="BV8" s="26">
        <f>BW8/BX8</f>
        <v>1.8380462724935733</v>
      </c>
      <c r="BW8" s="17">
        <v>71.5</v>
      </c>
      <c r="BX8" s="17">
        <v>38.9</v>
      </c>
      <c r="BY8" s="17">
        <v>29.9</v>
      </c>
      <c r="BZ8" s="17">
        <v>50.9</v>
      </c>
      <c r="CA8" s="14">
        <v>3.78</v>
      </c>
      <c r="CB8" s="14">
        <v>3.2</v>
      </c>
      <c r="CC8" s="17">
        <v>3.37</v>
      </c>
      <c r="CD8" s="17">
        <v>1.68</v>
      </c>
      <c r="CE8" s="14">
        <v>0</v>
      </c>
      <c r="CF8" s="14">
        <v>0</v>
      </c>
      <c r="CG8" s="26">
        <f>(CH8+CI8)/(CJ8+CK8)*100</f>
        <v>71.69179229480737</v>
      </c>
      <c r="CH8" s="17">
        <v>2568</v>
      </c>
      <c r="CI8" s="17">
        <v>0</v>
      </c>
      <c r="CJ8" s="17">
        <v>3485</v>
      </c>
      <c r="CK8" s="17">
        <v>97</v>
      </c>
      <c r="CL8" s="26">
        <f>(CM8/CN8)*100</f>
        <v>0</v>
      </c>
      <c r="CM8" s="17">
        <v>0</v>
      </c>
      <c r="CN8" s="17">
        <v>12</v>
      </c>
      <c r="CO8" s="26">
        <f>((CP8+CQ8)/(CR8+CS8))*100</f>
        <v>83.33333333333334</v>
      </c>
      <c r="CP8" s="17">
        <v>10</v>
      </c>
      <c r="CQ8" s="17">
        <v>0</v>
      </c>
      <c r="CR8" s="17">
        <v>12</v>
      </c>
      <c r="CS8" s="17">
        <v>0</v>
      </c>
      <c r="CT8" s="26">
        <f>((CU8+CV8)/(CW8+CX8))*100</f>
        <v>0</v>
      </c>
      <c r="CU8" s="17">
        <v>0</v>
      </c>
      <c r="CV8" s="17">
        <v>0</v>
      </c>
      <c r="CW8" s="17">
        <v>12</v>
      </c>
      <c r="CX8" s="17">
        <v>0</v>
      </c>
      <c r="CY8" s="26">
        <f>((CZ8+DA8)/(DB8+DC8))*100</f>
        <v>100</v>
      </c>
      <c r="CZ8" s="17">
        <v>12</v>
      </c>
      <c r="DA8" s="17">
        <v>0</v>
      </c>
      <c r="DB8" s="17">
        <v>12</v>
      </c>
      <c r="DC8" s="17">
        <v>0</v>
      </c>
      <c r="DD8" s="26">
        <f>(DE8+DF8)/(DG8+DH8)</f>
        <v>57.8390772651473</v>
      </c>
      <c r="DE8" s="17">
        <v>208105</v>
      </c>
      <c r="DF8" s="17">
        <v>0</v>
      </c>
      <c r="DG8" s="17">
        <v>3598</v>
      </c>
      <c r="DH8" s="17">
        <v>0</v>
      </c>
      <c r="DI8" s="26">
        <f>(DJ8+DK8)/(DL8+DM8)*100</f>
        <v>0</v>
      </c>
      <c r="DJ8" s="17">
        <v>0</v>
      </c>
      <c r="DK8" s="17">
        <v>0</v>
      </c>
      <c r="DL8" s="17">
        <v>208105</v>
      </c>
      <c r="DM8" s="17">
        <v>0</v>
      </c>
      <c r="DN8" s="26">
        <f>(DO8+DP8)/(DQ8+DR8)*100</f>
        <v>41.66666666666667</v>
      </c>
      <c r="DO8" s="17">
        <v>5</v>
      </c>
      <c r="DP8" s="17">
        <v>0</v>
      </c>
      <c r="DQ8" s="17">
        <v>12</v>
      </c>
      <c r="DR8" s="17">
        <v>0</v>
      </c>
      <c r="DS8" s="26">
        <f>(DT8+DU8)/(DV8+DW8)*100</f>
        <v>100</v>
      </c>
      <c r="DT8" s="17">
        <v>12</v>
      </c>
      <c r="DU8" s="17">
        <v>0</v>
      </c>
      <c r="DV8" s="17">
        <v>12</v>
      </c>
      <c r="DW8" s="17">
        <v>0</v>
      </c>
      <c r="DX8" s="26">
        <f>(DY8+DZ8)/(EA8+EB8)*100</f>
        <v>8.333333333333332</v>
      </c>
      <c r="DY8" s="17">
        <v>1</v>
      </c>
      <c r="DZ8" s="17">
        <v>0</v>
      </c>
      <c r="EA8" s="17">
        <v>12</v>
      </c>
      <c r="EB8" s="17">
        <v>0</v>
      </c>
      <c r="EC8" s="26">
        <f>(ED8+EE8)/(EF8+EG8)*100</f>
        <v>91.66666666666666</v>
      </c>
      <c r="ED8" s="17">
        <v>11</v>
      </c>
      <c r="EE8" s="17">
        <v>0</v>
      </c>
      <c r="EF8" s="17">
        <v>12</v>
      </c>
      <c r="EG8" s="17">
        <v>0</v>
      </c>
      <c r="EH8" s="26">
        <f>(EI8+EJ8)/(EK8+EL8)*100</f>
        <v>83.33333333333334</v>
      </c>
      <c r="EI8" s="17">
        <v>10</v>
      </c>
      <c r="EJ8" s="17">
        <v>0</v>
      </c>
      <c r="EK8" s="17">
        <v>12</v>
      </c>
      <c r="EL8" s="17">
        <v>0</v>
      </c>
      <c r="EM8" s="26">
        <f>(EN8+EO8)/(EP8+EQ8)*100</f>
        <v>0</v>
      </c>
      <c r="EN8" s="17">
        <v>0</v>
      </c>
      <c r="EO8" s="17">
        <v>0</v>
      </c>
      <c r="EP8" s="17">
        <v>12</v>
      </c>
      <c r="EQ8" s="17">
        <v>0</v>
      </c>
      <c r="ER8" s="26">
        <f>(ES8+ET8)/(EU8+EV8)*100</f>
        <v>16.666666666666664</v>
      </c>
      <c r="ES8" s="17">
        <v>2</v>
      </c>
      <c r="ET8" s="17">
        <v>0</v>
      </c>
      <c r="EU8" s="17">
        <v>12</v>
      </c>
      <c r="EV8" s="17">
        <v>0</v>
      </c>
    </row>
    <row r="9" ht="99" customHeight="1">
      <c r="B9" s="18"/>
    </row>
    <row r="1975" ht="99" customHeight="1"/>
  </sheetData>
  <sheetProtection password="CC35" sheet="1"/>
  <mergeCells count="191">
    <mergeCell ref="DP4:DP5"/>
    <mergeCell ref="AJ2:BO2"/>
    <mergeCell ref="BV2:CF2"/>
    <mergeCell ref="CE3:CF3"/>
    <mergeCell ref="CC3:CD3"/>
    <mergeCell ref="CA3:CB3"/>
    <mergeCell ref="BY3:BZ3"/>
    <mergeCell ref="BP2:BU2"/>
    <mergeCell ref="BK3:BO3"/>
    <mergeCell ref="BP3:BR3"/>
    <mergeCell ref="DO4:DO5"/>
    <mergeCell ref="B1:M1"/>
    <mergeCell ref="DX4:DX5"/>
    <mergeCell ref="DY4:DY5"/>
    <mergeCell ref="DX3:EB3"/>
    <mergeCell ref="DS3:DW3"/>
    <mergeCell ref="AA3:AI3"/>
    <mergeCell ref="AJ3:AQ3"/>
    <mergeCell ref="AR3:BB3"/>
    <mergeCell ref="DN3:DR3"/>
    <mergeCell ref="DV4:DV5"/>
    <mergeCell ref="DW4:DW5"/>
    <mergeCell ref="DQ4:DQ5"/>
    <mergeCell ref="DR4:DR5"/>
    <mergeCell ref="DI4:DI5"/>
    <mergeCell ref="DJ4:DJ5"/>
    <mergeCell ref="DK4:DK5"/>
    <mergeCell ref="DM4:DM5"/>
    <mergeCell ref="DH4:DH5"/>
    <mergeCell ref="DN4:DN5"/>
    <mergeCell ref="CL4:CL5"/>
    <mergeCell ref="EB4:EB5"/>
    <mergeCell ref="DS4:DS5"/>
    <mergeCell ref="DL4:DL5"/>
    <mergeCell ref="DT4:DT5"/>
    <mergeCell ref="DU4:DU5"/>
    <mergeCell ref="DZ4:DZ5"/>
    <mergeCell ref="EA4:EA5"/>
    <mergeCell ref="EV4:EV5"/>
    <mergeCell ref="EM4:EM5"/>
    <mergeCell ref="EN4:EN5"/>
    <mergeCell ref="EO4:EO5"/>
    <mergeCell ref="EP4:EP5"/>
    <mergeCell ref="EQ4:EQ5"/>
    <mergeCell ref="DD4:DD5"/>
    <mergeCell ref="DE4:DE5"/>
    <mergeCell ref="DF4:DF5"/>
    <mergeCell ref="DG4:DG5"/>
    <mergeCell ref="EL4:EL5"/>
    <mergeCell ref="EC4:EC5"/>
    <mergeCell ref="ED4:ED5"/>
    <mergeCell ref="EE4:EE5"/>
    <mergeCell ref="EF4:EF5"/>
    <mergeCell ref="EG4:EG5"/>
    <mergeCell ref="ER4:ER5"/>
    <mergeCell ref="ES4:ES5"/>
    <mergeCell ref="ET4:ET5"/>
    <mergeCell ref="EU4:EU5"/>
    <mergeCell ref="DN2:EV2"/>
    <mergeCell ref="EC3:EG3"/>
    <mergeCell ref="EH3:EL3"/>
    <mergeCell ref="EM3:EQ3"/>
    <mergeCell ref="ER3:EV3"/>
    <mergeCell ref="EH4:EH5"/>
    <mergeCell ref="EI4:EI5"/>
    <mergeCell ref="EJ4:EJ5"/>
    <mergeCell ref="EK4:EK5"/>
    <mergeCell ref="CG2:CX2"/>
    <mergeCell ref="CG3:CK3"/>
    <mergeCell ref="CL3:CN3"/>
    <mergeCell ref="CO3:CS3"/>
    <mergeCell ref="CT3:CX3"/>
    <mergeCell ref="DD3:DH3"/>
    <mergeCell ref="DI3:DM3"/>
    <mergeCell ref="CY2:DC2"/>
    <mergeCell ref="CY3:DC3"/>
    <mergeCell ref="DD2:DM2"/>
    <mergeCell ref="CC4:CC5"/>
    <mergeCell ref="CG4:CG5"/>
    <mergeCell ref="CQ4:CQ5"/>
    <mergeCell ref="CR4:CR5"/>
    <mergeCell ref="CH4:CH5"/>
    <mergeCell ref="CI4:CI5"/>
    <mergeCell ref="CJ4:CJ5"/>
    <mergeCell ref="CK4:CK5"/>
    <mergeCell ref="DC4:DC5"/>
    <mergeCell ref="BW4:BW5"/>
    <mergeCell ref="BX4:BX5"/>
    <mergeCell ref="CD4:CD5"/>
    <mergeCell ref="CE4:CE5"/>
    <mergeCell ref="CF4:CF5"/>
    <mergeCell ref="CW4:CW5"/>
    <mergeCell ref="CM4:CM5"/>
    <mergeCell ref="CT4:CT5"/>
    <mergeCell ref="CB4:CB5"/>
    <mergeCell ref="CN4:CN5"/>
    <mergeCell ref="CP4:CP5"/>
    <mergeCell ref="CY4:CY5"/>
    <mergeCell ref="CZ4:CZ5"/>
    <mergeCell ref="CS4:CS5"/>
    <mergeCell ref="CO4:CO5"/>
    <mergeCell ref="CU4:CU5"/>
    <mergeCell ref="CV4:CV5"/>
    <mergeCell ref="CX4:CX5"/>
    <mergeCell ref="AN4:AN5"/>
    <mergeCell ref="DA4:DA5"/>
    <mergeCell ref="DB4:DB5"/>
    <mergeCell ref="BV3:BX3"/>
    <mergeCell ref="BJ4:BJ5"/>
    <mergeCell ref="BL4:BL5"/>
    <mergeCell ref="BO4:BO5"/>
    <mergeCell ref="BS3:BU3"/>
    <mergeCell ref="BC3:BJ3"/>
    <mergeCell ref="BC4:BC5"/>
    <mergeCell ref="AA4:AA5"/>
    <mergeCell ref="AC4:AC5"/>
    <mergeCell ref="W4:W5"/>
    <mergeCell ref="AE4:AE5"/>
    <mergeCell ref="BZ4:BZ5"/>
    <mergeCell ref="CA4:CA5"/>
    <mergeCell ref="BR4:BR5"/>
    <mergeCell ref="BP4:BP5"/>
    <mergeCell ref="BT4:BT5"/>
    <mergeCell ref="BU4:BU5"/>
    <mergeCell ref="BS4:BS5"/>
    <mergeCell ref="BQ4:BQ5"/>
    <mergeCell ref="BY4:BY5"/>
    <mergeCell ref="BV4:BV5"/>
    <mergeCell ref="BI4:BI5"/>
    <mergeCell ref="BK4:BK5"/>
    <mergeCell ref="BN4:BN5"/>
    <mergeCell ref="BD4:BD5"/>
    <mergeCell ref="BE4:BE5"/>
    <mergeCell ref="BF4:BF5"/>
    <mergeCell ref="BG4:BG5"/>
    <mergeCell ref="BH4:BH5"/>
    <mergeCell ref="BM4:BM5"/>
    <mergeCell ref="AO4:AO5"/>
    <mergeCell ref="AU4:AW4"/>
    <mergeCell ref="AR4:AR5"/>
    <mergeCell ref="AS4:AS5"/>
    <mergeCell ref="AT4:AT5"/>
    <mergeCell ref="AP4:AP5"/>
    <mergeCell ref="AD4:AD5"/>
    <mergeCell ref="AM4:AM5"/>
    <mergeCell ref="AB4:AB5"/>
    <mergeCell ref="AJ4:AJ5"/>
    <mergeCell ref="AK4:AK5"/>
    <mergeCell ref="AL4:AL5"/>
    <mergeCell ref="AH4:AH5"/>
    <mergeCell ref="AI4:AI5"/>
    <mergeCell ref="AF4:AF5"/>
    <mergeCell ref="AG4:AG5"/>
    <mergeCell ref="X3:Z3"/>
    <mergeCell ref="B2:M2"/>
    <mergeCell ref="L4:L5"/>
    <mergeCell ref="M4:M5"/>
    <mergeCell ref="N4:N5"/>
    <mergeCell ref="O4:O5"/>
    <mergeCell ref="X4:X5"/>
    <mergeCell ref="Y4:Y5"/>
    <mergeCell ref="Z4:Z5"/>
    <mergeCell ref="U2:AI2"/>
    <mergeCell ref="BA4:BA5"/>
    <mergeCell ref="AQ4:AQ5"/>
    <mergeCell ref="BB4:BB5"/>
    <mergeCell ref="AX4:AZ4"/>
    <mergeCell ref="N3:Q3"/>
    <mergeCell ref="U3:W3"/>
    <mergeCell ref="R3:T3"/>
    <mergeCell ref="R4:R5"/>
    <mergeCell ref="S4:S5"/>
    <mergeCell ref="V4:V5"/>
    <mergeCell ref="U4:U5"/>
    <mergeCell ref="P4:P5"/>
    <mergeCell ref="K4:K5"/>
    <mergeCell ref="G4:G5"/>
    <mergeCell ref="Q4:Q5"/>
    <mergeCell ref="J4:J5"/>
    <mergeCell ref="B4:B5"/>
    <mergeCell ref="H4:H5"/>
    <mergeCell ref="N2:T2"/>
    <mergeCell ref="I4:I5"/>
    <mergeCell ref="C4:C5"/>
    <mergeCell ref="D4:D5"/>
    <mergeCell ref="B3:G3"/>
    <mergeCell ref="H3:J3"/>
    <mergeCell ref="K3:M3"/>
    <mergeCell ref="T4:T5"/>
    <mergeCell ref="E4:E5"/>
    <mergeCell ref="F4:F5"/>
  </mergeCells>
  <hyperlinks>
    <hyperlink ref="R3" location="Par1975" tooltip="Ссылка на текущий документ" display="Par1975"/>
    <hyperlink ref="BK3" location="Par1975" tooltip="Ссылка на текущий документ" display="Par1975"/>
    <hyperlink ref="BP3" location="Par1975" tooltip="Ссылка на текущий документ" display="Par1975"/>
  </hyperlinks>
  <printOptions/>
  <pageMargins left="0" right="0" top="0.7480314960629921" bottom="0" header="0.31496062992125984" footer="0"/>
  <pageSetup horizontalDpi="600" verticalDpi="600" orientation="landscape" paperSize="9" scale="78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4">
      <selection activeCell="C6" sqref="C6"/>
    </sheetView>
  </sheetViews>
  <sheetFormatPr defaultColWidth="9.140625" defaultRowHeight="15"/>
  <cols>
    <col min="2" max="2" width="27.28125" style="0" customWidth="1"/>
    <col min="3" max="3" width="20.8515625" style="0" customWidth="1"/>
  </cols>
  <sheetData>
    <row r="1" spans="1:3" ht="43.5" customHeight="1">
      <c r="A1" s="81" t="s">
        <v>110</v>
      </c>
      <c r="B1" s="81"/>
      <c r="C1" s="81"/>
    </row>
    <row r="2" spans="1:3" ht="54" customHeight="1">
      <c r="A2" s="80" t="s">
        <v>111</v>
      </c>
      <c r="B2" s="80"/>
      <c r="C2" s="80"/>
    </row>
    <row r="3" spans="1:3" ht="63" customHeight="1">
      <c r="A3" s="79" t="s">
        <v>112</v>
      </c>
      <c r="B3" s="79"/>
      <c r="C3" s="79"/>
    </row>
    <row r="4" spans="1:3" ht="193.5" customHeight="1">
      <c r="A4" s="27"/>
      <c r="B4" s="28" t="s">
        <v>113</v>
      </c>
      <c r="C4" s="28" t="s">
        <v>18</v>
      </c>
    </row>
    <row r="5" spans="1:3" s="2" customFormat="1" ht="14.25">
      <c r="A5" s="13">
        <f>(B5/C5)*100</f>
        <v>83.33333333333334</v>
      </c>
      <c r="B5" s="7">
        <v>10</v>
      </c>
      <c r="C5" s="7">
        <v>12</v>
      </c>
    </row>
  </sheetData>
  <sheetProtection password="CC35" sheet="1" objects="1" scenarios="1"/>
  <mergeCells count="3">
    <mergeCell ref="A3:C3"/>
    <mergeCell ref="A2:C2"/>
    <mergeCell ref="A1: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Научный центр4</dc:creator>
  <cp:keywords/>
  <dc:description/>
  <cp:lastModifiedBy>Customer</cp:lastModifiedBy>
  <dcterms:created xsi:type="dcterms:W3CDTF">2014-10-01T07:40:08Z</dcterms:created>
  <dcterms:modified xsi:type="dcterms:W3CDTF">2015-10-13T10:31:32Z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